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5240" windowHeight="8310" activeTab="0"/>
  </bookViews>
  <sheets>
    <sheet name="PC-Version" sheetId="1" r:id="rId1"/>
  </sheets>
  <definedNames>
    <definedName name="_xlnm.Print_Area" localSheetId="0">'PC-Version'!$A$1:$BD$98</definedName>
  </definedNames>
  <calcPr fullCalcOnLoad="1"/>
</workbook>
</file>

<file path=xl/sharedStrings.xml><?xml version="1.0" encoding="utf-8"?>
<sst xmlns="http://schemas.openxmlformats.org/spreadsheetml/2006/main" count="273" uniqueCount="68">
  <si>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</si>
  <si>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</si>
  <si>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</si>
  <si>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</si>
  <si>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</si>
  <si>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</si>
  <si>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</si>
  <si>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</si>
  <si>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</si>
  <si>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</si>
  <si>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</si>
  <si>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</si>
  <si>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</si>
  <si>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</si>
  <si>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</si>
  <si>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</si>
  <si>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</si>
  <si>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</si>
  <si>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</si>
  <si>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</si>
  <si>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</si>
  <si>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</si>
  <si>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</si>
  <si>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</si>
  <si>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</si>
  <si>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</si>
  <si>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</si>
  <si>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</si>
  <si>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</si>
  <si>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</si>
  <si>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</si>
  <si>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</si>
  <si>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</si>
  <si>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</si>
  <si>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</si>
  <si>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</si>
  <si>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</si>
  <si>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</si>
  <si>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</si>
  <si>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</si>
  <si>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</si>
  <si>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</si>
  <si>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</si>
  <si>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</si>
  <si>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</si>
  <si>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</si>
  <si>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</si>
  <si>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</si>
  <si>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V. Platzierungen</t>
  </si>
  <si>
    <t>Mehr Spielpläne gibt´s auf www.kadmo.de - Der Seite für Turnierplanung!</t>
  </si>
  <si>
    <t>ASV Durlach</t>
  </si>
  <si>
    <t>Dreikönigsturnier</t>
  </si>
  <si>
    <r>
      <t xml:space="preserve">Fußball Hallenturnier für E - </t>
    </r>
    <r>
      <rPr>
        <b/>
        <sz val="12"/>
        <rFont val="Arial"/>
        <family val="0"/>
      </rPr>
      <t>Junioren</t>
    </r>
    <r>
      <rPr>
        <sz val="12"/>
        <rFont val="Arial"/>
        <family val="0"/>
      </rPr>
      <t xml:space="preserve"> - Mannschaften</t>
    </r>
  </si>
  <si>
    <t>in der Weiherhofhalle Durlach</t>
  </si>
  <si>
    <t>ASV Hagsfeld</t>
  </si>
  <si>
    <t>SVK Beiertheim</t>
  </si>
  <si>
    <t>FC Neureut</t>
  </si>
  <si>
    <t>VSV Büchig</t>
  </si>
  <si>
    <t>FSV Offenbach</t>
  </si>
  <si>
    <t>FC Germania Singen</t>
  </si>
  <si>
    <t>TSV Spessart</t>
  </si>
  <si>
    <t>SpVgg Durlach-Aue</t>
  </si>
  <si>
    <t>FC West Karlsruhe</t>
  </si>
  <si>
    <t>SG Remchingen</t>
  </si>
  <si>
    <t>ASV Durlach 2</t>
  </si>
  <si>
    <t>ASV Durlach 1</t>
  </si>
  <si>
    <t>Spvgg Durlach-Aue</t>
  </si>
  <si>
    <t>FC West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</si>
</sst>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20" borderId="49" xfId="0" applyFont="1" applyFill="1" applyBorder="1" applyAlignment="1">
      <alignment horizontal="center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7" fillId="20" borderId="56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9" xfId="0" applyFont="1" applyBorder="1" applyAlignment="1">
      <alignment horizontal="left" shrinkToFit="1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60" xfId="0" applyFont="1" applyBorder="1" applyAlignment="1">
      <alignment horizontal="left" shrinkToFit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7" fillId="21" borderId="56" xfId="0" applyFont="1" applyFill="1" applyBorder="1" applyAlignment="1">
      <alignment horizontal="center" vertical="center"/>
    </xf>
    <xf numFmtId="0" fontId="7" fillId="21" borderId="57" xfId="0" applyFont="1" applyFill="1" applyBorder="1" applyAlignment="1">
      <alignment horizontal="center" vertical="center"/>
    </xf>
    <xf numFmtId="0" fontId="7" fillId="21" borderId="53" xfId="0" applyFont="1" applyFill="1" applyBorder="1" applyAlignment="1">
      <alignment horizontal="center" vertical="center"/>
    </xf>
    <xf numFmtId="0" fontId="7" fillId="21" borderId="50" xfId="0" applyFont="1" applyFill="1" applyBorder="1" applyAlignment="1">
      <alignment horizontal="center" vertical="center"/>
    </xf>
    <xf numFmtId="0" fontId="7" fillId="21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19050</xdr:colOff>
      <xdr:row>2</xdr:row>
      <xdr:rowOff>19050</xdr:rowOff>
    </xdr:from>
    <xdr:to>
      <xdr:col>54</xdr:col>
      <xdr:colOff>85725</xdr:colOff>
      <xdr:row>3</xdr:row>
      <xdr:rowOff>123825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33400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95250</xdr:colOff>
      <xdr:row>0</xdr:row>
      <xdr:rowOff>66675</xdr:rowOff>
    </xdr:from>
    <xdr:to>
      <xdr:col>56</xdr:col>
      <xdr:colOff>28575</xdr:colOff>
      <xdr:row>9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66675"/>
          <a:ext cx="1647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1"/>
  <sheetViews>
    <sheetView showGridLines="0" tabSelected="1" zoomScale="112" zoomScaleNormal="112" zoomScalePageLayoutView="0" workbookViewId="0" topLeftCell="A74">
      <selection activeCell="AZ92" sqref="AZ92"/>
    </sheetView>
  </sheetViews>
  <sheetFormatPr defaultColWidth="1.7109375" defaultRowHeight="12.75"/>
  <cols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141" t="s">
        <v>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142" t="s">
        <v>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143" t="s">
        <v>52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80" t="s">
        <v>1</v>
      </c>
      <c r="N6" s="180"/>
      <c r="O6" s="180"/>
      <c r="P6" s="180"/>
      <c r="Q6" s="180"/>
      <c r="R6" s="180"/>
      <c r="S6" s="180"/>
      <c r="T6" s="180"/>
      <c r="U6" s="2" t="s">
        <v>2</v>
      </c>
      <c r="Y6" s="181">
        <v>40187</v>
      </c>
      <c r="Z6" s="181"/>
      <c r="AA6" s="181"/>
      <c r="AB6" s="181"/>
      <c r="AC6" s="181"/>
      <c r="AD6" s="181"/>
      <c r="AE6" s="181"/>
      <c r="AF6" s="18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82" t="s">
        <v>53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3</v>
      </c>
      <c r="H10" s="183">
        <v>0.375</v>
      </c>
      <c r="I10" s="183"/>
      <c r="J10" s="183"/>
      <c r="K10" s="183"/>
      <c r="L10" s="183"/>
      <c r="M10" s="7" t="s">
        <v>4</v>
      </c>
      <c r="T10" s="6" t="s">
        <v>5</v>
      </c>
      <c r="U10" s="153">
        <v>1</v>
      </c>
      <c r="V10" s="153" t="s">
        <v>6</v>
      </c>
      <c r="W10" s="26" t="s">
        <v>39</v>
      </c>
      <c r="X10" s="92">
        <v>0.004861111111111111</v>
      </c>
      <c r="Y10" s="92"/>
      <c r="Z10" s="92"/>
      <c r="AA10" s="92"/>
      <c r="AB10" s="92"/>
      <c r="AC10" s="7" t="s">
        <v>7</v>
      </c>
      <c r="AK10" s="6" t="s">
        <v>8</v>
      </c>
      <c r="AL10" s="92">
        <v>0.0006944444444444445</v>
      </c>
      <c r="AM10" s="92"/>
      <c r="AN10" s="92"/>
      <c r="AO10" s="92"/>
      <c r="AP10" s="92"/>
      <c r="AQ10" s="7" t="s">
        <v>7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77" t="s">
        <v>15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9"/>
      <c r="AA15"/>
      <c r="AB15"/>
      <c r="AC15"/>
      <c r="AD15"/>
      <c r="AE15" s="177" t="s">
        <v>16</v>
      </c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9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71" t="s">
        <v>10</v>
      </c>
      <c r="C16" s="172"/>
      <c r="D16" s="167" t="s">
        <v>50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A16"/>
      <c r="AB16"/>
      <c r="AC16"/>
      <c r="AD16"/>
      <c r="AE16" s="171" t="s">
        <v>10</v>
      </c>
      <c r="AF16" s="172"/>
      <c r="AG16" s="167" t="s">
        <v>59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8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44" t="s">
        <v>11</v>
      </c>
      <c r="C17" s="145"/>
      <c r="D17" s="173" t="s">
        <v>54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4"/>
      <c r="AA17"/>
      <c r="AB17"/>
      <c r="AC17"/>
      <c r="AD17"/>
      <c r="AE17" s="144" t="s">
        <v>11</v>
      </c>
      <c r="AF17" s="145"/>
      <c r="AG17" s="173" t="s">
        <v>60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4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44" t="s">
        <v>12</v>
      </c>
      <c r="C18" s="145"/>
      <c r="D18" s="173" t="s">
        <v>55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4"/>
      <c r="AA18"/>
      <c r="AB18"/>
      <c r="AC18"/>
      <c r="AD18"/>
      <c r="AE18" s="144" t="s">
        <v>12</v>
      </c>
      <c r="AF18" s="145"/>
      <c r="AG18" s="173" t="s">
        <v>61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4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">
      <c r="A19"/>
      <c r="B19" s="144" t="s">
        <v>13</v>
      </c>
      <c r="C19" s="145"/>
      <c r="D19" s="173" t="s">
        <v>56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A19"/>
      <c r="AB19"/>
      <c r="AC19"/>
      <c r="AD19"/>
      <c r="AE19" s="144" t="s">
        <v>13</v>
      </c>
      <c r="AF19" s="145"/>
      <c r="AG19" s="173" t="s">
        <v>64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4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44" t="s">
        <v>14</v>
      </c>
      <c r="C20" s="145"/>
      <c r="D20" s="173" t="s">
        <v>57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4"/>
      <c r="AA20"/>
      <c r="AB20"/>
      <c r="AC20"/>
      <c r="AD20"/>
      <c r="AE20" s="144" t="s">
        <v>14</v>
      </c>
      <c r="AF20" s="145"/>
      <c r="AG20" s="173" t="s">
        <v>62</v>
      </c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4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75" t="s">
        <v>41</v>
      </c>
      <c r="C21" s="176"/>
      <c r="D21" s="184" t="s">
        <v>58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5"/>
      <c r="AA21"/>
      <c r="AB21"/>
      <c r="AC21"/>
      <c r="AD21"/>
      <c r="AE21" s="175" t="s">
        <v>41</v>
      </c>
      <c r="AF21" s="176"/>
      <c r="AG21" s="184" t="s">
        <v>63</v>
      </c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5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169" t="s">
        <v>17</v>
      </c>
      <c r="C25" s="170"/>
      <c r="D25" s="165" t="s">
        <v>40</v>
      </c>
      <c r="E25" s="155"/>
      <c r="F25" s="166"/>
      <c r="G25" s="165" t="s">
        <v>18</v>
      </c>
      <c r="H25" s="155"/>
      <c r="I25" s="166"/>
      <c r="J25" s="165" t="s">
        <v>20</v>
      </c>
      <c r="K25" s="155"/>
      <c r="L25" s="155"/>
      <c r="M25" s="155"/>
      <c r="N25" s="166"/>
      <c r="O25" s="165" t="s">
        <v>21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66"/>
      <c r="AW25" s="165" t="s">
        <v>24</v>
      </c>
      <c r="AX25" s="155"/>
      <c r="AY25" s="155"/>
      <c r="AZ25" s="155"/>
      <c r="BA25" s="166"/>
      <c r="BB25" s="165"/>
      <c r="BC25" s="156"/>
      <c r="BD25" s="24"/>
      <c r="BE25" s="70"/>
      <c r="BF25" s="50" t="s">
        <v>31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32">
        <v>1</v>
      </c>
      <c r="C26" s="133"/>
      <c r="D26" s="133">
        <v>1</v>
      </c>
      <c r="E26" s="133"/>
      <c r="F26" s="133"/>
      <c r="G26" s="133" t="s">
        <v>19</v>
      </c>
      <c r="H26" s="133"/>
      <c r="I26" s="133"/>
      <c r="J26" s="134">
        <f>$H$10</f>
        <v>0.375</v>
      </c>
      <c r="K26" s="134"/>
      <c r="L26" s="134"/>
      <c r="M26" s="134"/>
      <c r="N26" s="135"/>
      <c r="O26" s="127" t="str">
        <f>D16</f>
        <v>ASV Durlach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6" t="s">
        <v>23</v>
      </c>
      <c r="AF26" s="128" t="str">
        <f>D17</f>
        <v>ASV Hagsfeld</v>
      </c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9"/>
      <c r="AW26" s="125">
        <v>0</v>
      </c>
      <c r="AX26" s="130"/>
      <c r="AY26" s="16" t="s">
        <v>22</v>
      </c>
      <c r="AZ26" s="130">
        <v>2</v>
      </c>
      <c r="BA26" s="131"/>
      <c r="BB26" s="125"/>
      <c r="BC26" s="126"/>
      <c r="BE26" s="71"/>
      <c r="BF26" s="54">
        <f>IF(ISBLANK(AW26),"0",IF(AW26&gt;AZ26,3,IF(AW26=AZ26,1,0)))</f>
        <v>0</v>
      </c>
      <c r="BG26" s="54" t="s">
        <v>22</v>
      </c>
      <c r="BH26" s="54">
        <f>IF(ISBLANK(AZ26),"0",IF(AZ26&gt;AW26,3,IF(AZ26=AW26,1,0)))</f>
        <v>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16">
        <v>2</v>
      </c>
      <c r="C27" s="117"/>
      <c r="D27" s="117">
        <v>1</v>
      </c>
      <c r="E27" s="117"/>
      <c r="F27" s="117"/>
      <c r="G27" s="117" t="s">
        <v>25</v>
      </c>
      <c r="H27" s="117"/>
      <c r="I27" s="117"/>
      <c r="J27" s="114">
        <f>J26+$U$10*$X$10+$AL$10</f>
        <v>0.38055555555555554</v>
      </c>
      <c r="K27" s="114"/>
      <c r="L27" s="114"/>
      <c r="M27" s="114"/>
      <c r="N27" s="115"/>
      <c r="O27" s="118" t="str">
        <f>AG16</f>
        <v>FC Germania Singen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39" t="s">
        <v>23</v>
      </c>
      <c r="AF27" s="119" t="str">
        <f>AG17</f>
        <v>TSV Spessart</v>
      </c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21">
        <v>0</v>
      </c>
      <c r="AX27" s="122"/>
      <c r="AY27" s="39" t="s">
        <v>22</v>
      </c>
      <c r="AZ27" s="122">
        <v>1</v>
      </c>
      <c r="BA27" s="123"/>
      <c r="BB27" s="121"/>
      <c r="BC27" s="124"/>
      <c r="BE27" s="70"/>
      <c r="BF27" s="54">
        <f aca="true" t="shared" si="0" ref="BF27:BF44">IF(ISBLANK(AW27),"0",IF(AW27&gt;AZ27,3,IF(AW27=AZ27,1,0)))</f>
        <v>0</v>
      </c>
      <c r="BG27" s="54" t="s">
        <v>22</v>
      </c>
      <c r="BH27" s="54">
        <f aca="true" t="shared" si="1" ref="BH27:BH44">IF(ISBLANK(AZ27),"0",IF(AZ27&gt;AW27,3,IF(AZ27=AW27,1,0)))</f>
        <v>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112">
        <v>3</v>
      </c>
      <c r="C28" s="113"/>
      <c r="D28" s="113">
        <v>1</v>
      </c>
      <c r="E28" s="113"/>
      <c r="F28" s="113"/>
      <c r="G28" s="113" t="s">
        <v>19</v>
      </c>
      <c r="H28" s="113"/>
      <c r="I28" s="113"/>
      <c r="J28" s="114">
        <f aca="true" t="shared" si="2" ref="J28:J35">J27+$U$10*$X$10+$AL$10</f>
        <v>0.38611111111111107</v>
      </c>
      <c r="K28" s="114"/>
      <c r="L28" s="114"/>
      <c r="M28" s="114"/>
      <c r="N28" s="115"/>
      <c r="O28" s="104" t="str">
        <f>D18</f>
        <v>SVK Beiertheim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8" t="s">
        <v>23</v>
      </c>
      <c r="AF28" s="105" t="str">
        <f>D19</f>
        <v>FC Neureut</v>
      </c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6"/>
      <c r="AW28" s="107">
        <v>0</v>
      </c>
      <c r="AX28" s="108"/>
      <c r="AY28" s="8" t="s">
        <v>22</v>
      </c>
      <c r="AZ28" s="108">
        <v>4</v>
      </c>
      <c r="BA28" s="111"/>
      <c r="BB28" s="107"/>
      <c r="BC28" s="109"/>
      <c r="BE28" s="70"/>
      <c r="BF28" s="54">
        <f t="shared" si="0"/>
        <v>0</v>
      </c>
      <c r="BG28" s="54" t="s">
        <v>22</v>
      </c>
      <c r="BH28" s="54">
        <f t="shared" si="1"/>
        <v>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16">
        <v>4</v>
      </c>
      <c r="C29" s="117"/>
      <c r="D29" s="117">
        <v>1</v>
      </c>
      <c r="E29" s="117"/>
      <c r="F29" s="117"/>
      <c r="G29" s="117" t="s">
        <v>25</v>
      </c>
      <c r="H29" s="117"/>
      <c r="I29" s="117"/>
      <c r="J29" s="114">
        <f t="shared" si="2"/>
        <v>0.3916666666666666</v>
      </c>
      <c r="K29" s="114"/>
      <c r="L29" s="114"/>
      <c r="M29" s="114"/>
      <c r="N29" s="115"/>
      <c r="O29" s="118" t="str">
        <f>AG18</f>
        <v>SpVgg Durlach-Aue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39" t="s">
        <v>23</v>
      </c>
      <c r="AF29" s="119" t="str">
        <f>AG19</f>
        <v>ASV Durlach 2</v>
      </c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20"/>
      <c r="AW29" s="121">
        <v>4</v>
      </c>
      <c r="AX29" s="122"/>
      <c r="AY29" s="39" t="s">
        <v>22</v>
      </c>
      <c r="AZ29" s="122">
        <v>0</v>
      </c>
      <c r="BA29" s="123"/>
      <c r="BB29" s="121"/>
      <c r="BC29" s="124"/>
      <c r="BE29" s="70"/>
      <c r="BF29" s="54">
        <f t="shared" si="0"/>
        <v>3</v>
      </c>
      <c r="BG29" s="54" t="s">
        <v>22</v>
      </c>
      <c r="BH29" s="54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112">
        <v>5</v>
      </c>
      <c r="C30" s="113"/>
      <c r="D30" s="113">
        <v>1</v>
      </c>
      <c r="E30" s="113"/>
      <c r="F30" s="113"/>
      <c r="G30" s="113" t="s">
        <v>19</v>
      </c>
      <c r="H30" s="113"/>
      <c r="I30" s="113"/>
      <c r="J30" s="114">
        <f t="shared" si="2"/>
        <v>0.39722222222222214</v>
      </c>
      <c r="K30" s="114"/>
      <c r="L30" s="114"/>
      <c r="M30" s="114"/>
      <c r="N30" s="115"/>
      <c r="O30" s="104" t="str">
        <f>D20</f>
        <v>VSV Büchig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8" t="s">
        <v>23</v>
      </c>
      <c r="AF30" s="105" t="str">
        <f>D21</f>
        <v>FSV Offenbach</v>
      </c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6"/>
      <c r="AW30" s="107">
        <v>0</v>
      </c>
      <c r="AX30" s="108"/>
      <c r="AY30" s="8" t="s">
        <v>22</v>
      </c>
      <c r="AZ30" s="108">
        <v>2</v>
      </c>
      <c r="BA30" s="111"/>
      <c r="BB30" s="107"/>
      <c r="BC30" s="109"/>
      <c r="BE30" s="70"/>
      <c r="BF30" s="54">
        <f t="shared" si="0"/>
        <v>0</v>
      </c>
      <c r="BG30" s="54" t="s">
        <v>22</v>
      </c>
      <c r="BH30" s="54">
        <f t="shared" si="1"/>
        <v>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80">
        <v>6</v>
      </c>
      <c r="C31" s="81"/>
      <c r="D31" s="81">
        <v>1</v>
      </c>
      <c r="E31" s="81"/>
      <c r="F31" s="81"/>
      <c r="G31" s="81" t="s">
        <v>25</v>
      </c>
      <c r="H31" s="81"/>
      <c r="I31" s="81"/>
      <c r="J31" s="82">
        <f t="shared" si="2"/>
        <v>0.4027777777777777</v>
      </c>
      <c r="K31" s="82"/>
      <c r="L31" s="82"/>
      <c r="M31" s="82"/>
      <c r="N31" s="110"/>
      <c r="O31" s="103" t="str">
        <f>AG20</f>
        <v>FC West Karlsruhe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" t="s">
        <v>23</v>
      </c>
      <c r="AF31" s="90" t="str">
        <f>AG21</f>
        <v>SG Remchingen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1"/>
      <c r="AW31" s="85">
        <v>0</v>
      </c>
      <c r="AX31" s="83"/>
      <c r="AY31" s="9" t="s">
        <v>22</v>
      </c>
      <c r="AZ31" s="83">
        <v>3</v>
      </c>
      <c r="BA31" s="84"/>
      <c r="BB31" s="85"/>
      <c r="BC31" s="79"/>
      <c r="BE31" s="70"/>
      <c r="BF31" s="54">
        <f t="shared" si="0"/>
        <v>0</v>
      </c>
      <c r="BG31" s="54" t="s">
        <v>22</v>
      </c>
      <c r="BH31" s="54">
        <f t="shared" si="1"/>
        <v>3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32">
        <v>7</v>
      </c>
      <c r="C32" s="133"/>
      <c r="D32" s="133">
        <v>1</v>
      </c>
      <c r="E32" s="133"/>
      <c r="F32" s="133"/>
      <c r="G32" s="133" t="s">
        <v>19</v>
      </c>
      <c r="H32" s="133"/>
      <c r="I32" s="133"/>
      <c r="J32" s="134">
        <f t="shared" si="2"/>
        <v>0.4083333333333332</v>
      </c>
      <c r="K32" s="134"/>
      <c r="L32" s="134"/>
      <c r="M32" s="134"/>
      <c r="N32" s="135"/>
      <c r="O32" s="127" t="str">
        <f>D16</f>
        <v>ASV Durlach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6" t="s">
        <v>23</v>
      </c>
      <c r="AF32" s="128" t="str">
        <f>D18</f>
        <v>SVK Beiertheim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9"/>
      <c r="AW32" s="125">
        <v>0</v>
      </c>
      <c r="AX32" s="130"/>
      <c r="AY32" s="16" t="s">
        <v>22</v>
      </c>
      <c r="AZ32" s="130">
        <v>1</v>
      </c>
      <c r="BA32" s="131"/>
      <c r="BB32" s="125"/>
      <c r="BC32" s="126"/>
      <c r="BD32" s="21"/>
      <c r="BE32" s="70"/>
      <c r="BF32" s="54">
        <f t="shared" si="0"/>
        <v>0</v>
      </c>
      <c r="BG32" s="54" t="s">
        <v>22</v>
      </c>
      <c r="BH32" s="54">
        <f t="shared" si="1"/>
        <v>3</v>
      </c>
      <c r="BI32" s="49"/>
      <c r="BJ32" s="49"/>
      <c r="BK32" s="56"/>
      <c r="BL32" s="56"/>
      <c r="BM32" s="57" t="str">
        <f>$D$16</f>
        <v>ASV Durlach</v>
      </c>
      <c r="BN32" s="58">
        <f>SUM($BF$26+$BF$32+$BF$38+$BH$44+$BH$50)</f>
        <v>3</v>
      </c>
      <c r="BO32" s="58">
        <f>SUM($AW$26+$AW$32+$AW$38+$AZ$44+$AZ$50)</f>
        <v>2</v>
      </c>
      <c r="BP32" s="59" t="s">
        <v>22</v>
      </c>
      <c r="BQ32" s="58">
        <f>SUM($AZ$26+$AZ$32+$AZ$38+$AW$44+$AW$50)</f>
        <v>8</v>
      </c>
      <c r="BR32" s="58">
        <f aca="true" t="shared" si="3" ref="BR32:BR37">SUM(BO32-BQ32)</f>
        <v>-6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16">
        <v>8</v>
      </c>
      <c r="C33" s="117"/>
      <c r="D33" s="117">
        <v>1</v>
      </c>
      <c r="E33" s="117"/>
      <c r="F33" s="117"/>
      <c r="G33" s="117" t="s">
        <v>25</v>
      </c>
      <c r="H33" s="117"/>
      <c r="I33" s="117"/>
      <c r="J33" s="114">
        <f t="shared" si="2"/>
        <v>0.41388888888888875</v>
      </c>
      <c r="K33" s="114"/>
      <c r="L33" s="114"/>
      <c r="M33" s="114"/>
      <c r="N33" s="115"/>
      <c r="O33" s="118" t="str">
        <f>AG16</f>
        <v>FC Germania Singen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39" t="s">
        <v>23</v>
      </c>
      <c r="AF33" s="119" t="str">
        <f>AG18</f>
        <v>SpVgg Durlach-Aue</v>
      </c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20"/>
      <c r="AW33" s="121">
        <v>0</v>
      </c>
      <c r="AX33" s="122"/>
      <c r="AY33" s="39" t="s">
        <v>22</v>
      </c>
      <c r="AZ33" s="122">
        <v>3</v>
      </c>
      <c r="BA33" s="123"/>
      <c r="BB33" s="121"/>
      <c r="BC33" s="124"/>
      <c r="BD33" s="21"/>
      <c r="BE33" s="70"/>
      <c r="BF33" s="54">
        <f t="shared" si="0"/>
        <v>0</v>
      </c>
      <c r="BG33" s="54" t="s">
        <v>22</v>
      </c>
      <c r="BH33" s="54">
        <f t="shared" si="1"/>
        <v>3</v>
      </c>
      <c r="BI33" s="49"/>
      <c r="BJ33" s="49"/>
      <c r="BK33" s="56"/>
      <c r="BL33" s="56"/>
      <c r="BM33" s="60" t="str">
        <f>$D$17</f>
        <v>ASV Hagsfeld</v>
      </c>
      <c r="BN33" s="58">
        <f>SUM($BH$26+$BF$34+$BF$40+$BH$46+$BF$52)</f>
        <v>11</v>
      </c>
      <c r="BO33" s="58">
        <f>SUM($AZ$26+$AW$34+$AW$40+$AZ$46+$AW$52)</f>
        <v>12</v>
      </c>
      <c r="BP33" s="59" t="s">
        <v>22</v>
      </c>
      <c r="BQ33" s="58">
        <f>SUM($AW$26+$AZ$34+$AZ$40+$AW$46+$AZ$52)</f>
        <v>3</v>
      </c>
      <c r="BR33" s="58">
        <f t="shared" si="3"/>
        <v>9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112">
        <v>9</v>
      </c>
      <c r="C34" s="113"/>
      <c r="D34" s="113">
        <v>1</v>
      </c>
      <c r="E34" s="113"/>
      <c r="F34" s="113"/>
      <c r="G34" s="113" t="s">
        <v>19</v>
      </c>
      <c r="H34" s="113"/>
      <c r="I34" s="113"/>
      <c r="J34" s="114">
        <f t="shared" si="2"/>
        <v>0.4194444444444443</v>
      </c>
      <c r="K34" s="114"/>
      <c r="L34" s="114"/>
      <c r="M34" s="114"/>
      <c r="N34" s="115"/>
      <c r="O34" s="104" t="str">
        <f>D17</f>
        <v>ASV Hagsfeld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8" t="s">
        <v>23</v>
      </c>
      <c r="AF34" s="105" t="str">
        <f>D20</f>
        <v>VSV Büchig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6"/>
      <c r="AW34" s="107">
        <v>5</v>
      </c>
      <c r="AX34" s="108"/>
      <c r="AY34" s="8" t="s">
        <v>22</v>
      </c>
      <c r="AZ34" s="108">
        <v>1</v>
      </c>
      <c r="BA34" s="111"/>
      <c r="BB34" s="107"/>
      <c r="BC34" s="109"/>
      <c r="BD34" s="21"/>
      <c r="BE34" s="70"/>
      <c r="BF34" s="54">
        <f t="shared" si="0"/>
        <v>3</v>
      </c>
      <c r="BG34" s="54" t="s">
        <v>22</v>
      </c>
      <c r="BH34" s="54">
        <f t="shared" si="1"/>
        <v>0</v>
      </c>
      <c r="BI34" s="49"/>
      <c r="BJ34" s="49"/>
      <c r="BK34" s="56"/>
      <c r="BL34" s="56"/>
      <c r="BM34" s="60" t="str">
        <f>$D$18</f>
        <v>SVK Beiertheim</v>
      </c>
      <c r="BN34" s="58">
        <f>SUM($BF$28+$BH$32+$BH$42+$BF$48+$BH$52)</f>
        <v>6</v>
      </c>
      <c r="BO34" s="58">
        <f>SUM($AW$28+$AZ$32+$AZ$42+$AW$48+$AZ$52)</f>
        <v>2</v>
      </c>
      <c r="BP34" s="59" t="s">
        <v>22</v>
      </c>
      <c r="BQ34" s="58">
        <f>SUM($AZ$28+$AW$32+$AW$42+$AZ$48+$AW$52)</f>
        <v>8</v>
      </c>
      <c r="BR34" s="58">
        <f t="shared" si="3"/>
        <v>-6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16">
        <v>10</v>
      </c>
      <c r="C35" s="117"/>
      <c r="D35" s="117">
        <v>1</v>
      </c>
      <c r="E35" s="117"/>
      <c r="F35" s="117"/>
      <c r="G35" s="117" t="s">
        <v>25</v>
      </c>
      <c r="H35" s="117"/>
      <c r="I35" s="117"/>
      <c r="J35" s="114">
        <f t="shared" si="2"/>
        <v>0.4249999999999998</v>
      </c>
      <c r="K35" s="114"/>
      <c r="L35" s="114"/>
      <c r="M35" s="114"/>
      <c r="N35" s="115"/>
      <c r="O35" s="118" t="str">
        <f>AG17</f>
        <v>TSV Spessart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39" t="s">
        <v>23</v>
      </c>
      <c r="AF35" s="119" t="str">
        <f>AG20</f>
        <v>FC West Karlsruhe</v>
      </c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0"/>
      <c r="AW35" s="121">
        <v>2</v>
      </c>
      <c r="AX35" s="122"/>
      <c r="AY35" s="39" t="s">
        <v>22</v>
      </c>
      <c r="AZ35" s="122">
        <v>2</v>
      </c>
      <c r="BA35" s="123"/>
      <c r="BB35" s="121"/>
      <c r="BC35" s="124"/>
      <c r="BD35" s="21"/>
      <c r="BE35" s="70"/>
      <c r="BF35" s="54">
        <f t="shared" si="0"/>
        <v>1</v>
      </c>
      <c r="BG35" s="54" t="s">
        <v>22</v>
      </c>
      <c r="BH35" s="54">
        <f t="shared" si="1"/>
        <v>1</v>
      </c>
      <c r="BI35" s="49"/>
      <c r="BJ35" s="49"/>
      <c r="BK35" s="56"/>
      <c r="BL35" s="56"/>
      <c r="BM35" s="60" t="str">
        <f>$D$19</f>
        <v>FC Neureut</v>
      </c>
      <c r="BN35" s="58">
        <f>SUM($BH$28+$BF$36+$BH$40+$BF$44+$BH$54)</f>
        <v>11</v>
      </c>
      <c r="BO35" s="58">
        <f>SUM($AZ$28+$AW$36+$AZ$40+$AW$44+$AZ$54)</f>
        <v>11</v>
      </c>
      <c r="BP35" s="59" t="s">
        <v>22</v>
      </c>
      <c r="BQ35" s="58">
        <f>SUM($AW$28+$AZ$36+$AW$40+$AZ$44+$AW$54)</f>
        <v>2</v>
      </c>
      <c r="BR35" s="58">
        <f t="shared" si="3"/>
        <v>9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112">
        <v>11</v>
      </c>
      <c r="C36" s="113"/>
      <c r="D36" s="113">
        <v>1</v>
      </c>
      <c r="E36" s="113"/>
      <c r="F36" s="113"/>
      <c r="G36" s="113" t="s">
        <v>19</v>
      </c>
      <c r="H36" s="113"/>
      <c r="I36" s="113"/>
      <c r="J36" s="114">
        <f aca="true" t="shared" si="4" ref="J36:J55">J35+$U$10*$X$10+$AL$10</f>
        <v>0.43055555555555536</v>
      </c>
      <c r="K36" s="114"/>
      <c r="L36" s="114"/>
      <c r="M36" s="114"/>
      <c r="N36" s="115"/>
      <c r="O36" s="104" t="str">
        <f>D19</f>
        <v>FC Neureut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8" t="s">
        <v>23</v>
      </c>
      <c r="AF36" s="105" t="str">
        <f>D21</f>
        <v>FSV Offenbach</v>
      </c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6"/>
      <c r="AW36" s="107">
        <v>1</v>
      </c>
      <c r="AX36" s="108"/>
      <c r="AY36" s="8" t="s">
        <v>22</v>
      </c>
      <c r="AZ36" s="108">
        <v>1</v>
      </c>
      <c r="BA36" s="111"/>
      <c r="BB36" s="107"/>
      <c r="BC36" s="109"/>
      <c r="BD36" s="21"/>
      <c r="BE36" s="70"/>
      <c r="BF36" s="54">
        <f t="shared" si="0"/>
        <v>1</v>
      </c>
      <c r="BG36" s="54" t="s">
        <v>22</v>
      </c>
      <c r="BH36" s="54">
        <f t="shared" si="1"/>
        <v>1</v>
      </c>
      <c r="BI36" s="49"/>
      <c r="BJ36" s="49"/>
      <c r="BK36" s="56"/>
      <c r="BL36" s="56"/>
      <c r="BM36" s="60" t="str">
        <f>$D$20</f>
        <v>VSV Büchig</v>
      </c>
      <c r="BN36" s="58">
        <f>SUM($BF$30+$BH$34+$BH$38+$BH$48+$BF$54)</f>
        <v>0</v>
      </c>
      <c r="BO36" s="58">
        <f>SUM($AW$30+$AZ$34+$AZ$38+$AZ$48+$AW$54)</f>
        <v>1</v>
      </c>
      <c r="BP36" s="59" t="s">
        <v>22</v>
      </c>
      <c r="BQ36" s="58">
        <f>SUM($AZ$30+$AW$34+$AW$38+$AW$48+$AZ$54)</f>
        <v>13</v>
      </c>
      <c r="BR36" s="58">
        <f t="shared" si="3"/>
        <v>-12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80">
        <v>12</v>
      </c>
      <c r="C37" s="81"/>
      <c r="D37" s="81">
        <v>1</v>
      </c>
      <c r="E37" s="81"/>
      <c r="F37" s="81"/>
      <c r="G37" s="81" t="s">
        <v>25</v>
      </c>
      <c r="H37" s="81"/>
      <c r="I37" s="81"/>
      <c r="J37" s="82">
        <f t="shared" si="4"/>
        <v>0.4361111111111109</v>
      </c>
      <c r="K37" s="82"/>
      <c r="L37" s="82"/>
      <c r="M37" s="82"/>
      <c r="N37" s="110"/>
      <c r="O37" s="103" t="str">
        <f>AG19</f>
        <v>ASV Durlach 2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" t="s">
        <v>23</v>
      </c>
      <c r="AF37" s="90" t="str">
        <f>AG21</f>
        <v>SG Remchingen</v>
      </c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1"/>
      <c r="AW37" s="85">
        <v>2</v>
      </c>
      <c r="AX37" s="83"/>
      <c r="AY37" s="9" t="s">
        <v>22</v>
      </c>
      <c r="AZ37" s="83">
        <v>0</v>
      </c>
      <c r="BA37" s="84"/>
      <c r="BB37" s="85"/>
      <c r="BC37" s="79"/>
      <c r="BD37" s="21"/>
      <c r="BE37" s="70"/>
      <c r="BF37" s="54">
        <f t="shared" si="0"/>
        <v>3</v>
      </c>
      <c r="BG37" s="54" t="s">
        <v>22</v>
      </c>
      <c r="BH37" s="54">
        <f t="shared" si="1"/>
        <v>0</v>
      </c>
      <c r="BI37" s="49"/>
      <c r="BJ37" s="49"/>
      <c r="BK37" s="49"/>
      <c r="BL37" s="49"/>
      <c r="BM37" s="60" t="str">
        <f>$D$21</f>
        <v>FSV Offenbach</v>
      </c>
      <c r="BN37" s="58">
        <f>SUM($BH$30+$BH$36+$BF$42+$BF$46+$BF$50)</f>
        <v>11</v>
      </c>
      <c r="BO37" s="58">
        <f>SUM($AZ$30+$AZ$36+$AW$42+$AW$46+$AW$50)</f>
        <v>8</v>
      </c>
      <c r="BP37" s="59" t="s">
        <v>22</v>
      </c>
      <c r="BQ37" s="58">
        <f>SUM($AW$30+$AW$36+$AZ$42+$AZ$46+$AZ$50)</f>
        <v>2</v>
      </c>
      <c r="BR37" s="58">
        <f t="shared" si="3"/>
        <v>6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32">
        <v>13</v>
      </c>
      <c r="C38" s="133"/>
      <c r="D38" s="133">
        <v>1</v>
      </c>
      <c r="E38" s="133"/>
      <c r="F38" s="133"/>
      <c r="G38" s="133" t="s">
        <v>19</v>
      </c>
      <c r="H38" s="133"/>
      <c r="I38" s="133"/>
      <c r="J38" s="134">
        <f t="shared" si="4"/>
        <v>0.44166666666666643</v>
      </c>
      <c r="K38" s="134"/>
      <c r="L38" s="134"/>
      <c r="M38" s="134"/>
      <c r="N38" s="135"/>
      <c r="O38" s="127" t="str">
        <f>D16</f>
        <v>ASV Durlach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6" t="s">
        <v>23</v>
      </c>
      <c r="AF38" s="128" t="str">
        <f>D20</f>
        <v>VSV Büchig</v>
      </c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9"/>
      <c r="AW38" s="125">
        <v>2</v>
      </c>
      <c r="AX38" s="130"/>
      <c r="AY38" s="16" t="s">
        <v>22</v>
      </c>
      <c r="AZ38" s="130">
        <v>0</v>
      </c>
      <c r="BA38" s="131"/>
      <c r="BB38" s="125"/>
      <c r="BC38" s="126"/>
      <c r="BD38" s="21"/>
      <c r="BE38" s="70"/>
      <c r="BF38" s="54">
        <f t="shared" si="0"/>
        <v>3</v>
      </c>
      <c r="BG38" s="54" t="s">
        <v>22</v>
      </c>
      <c r="BH38" s="54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16">
        <v>14</v>
      </c>
      <c r="C39" s="117"/>
      <c r="D39" s="117">
        <v>1</v>
      </c>
      <c r="E39" s="117"/>
      <c r="F39" s="117"/>
      <c r="G39" s="117" t="s">
        <v>25</v>
      </c>
      <c r="H39" s="117"/>
      <c r="I39" s="117"/>
      <c r="J39" s="114">
        <f t="shared" si="4"/>
        <v>0.44722222222222197</v>
      </c>
      <c r="K39" s="114"/>
      <c r="L39" s="114"/>
      <c r="M39" s="114"/>
      <c r="N39" s="115"/>
      <c r="O39" s="118" t="str">
        <f>AG16</f>
        <v>FC Germania Singen</v>
      </c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39" t="s">
        <v>23</v>
      </c>
      <c r="AF39" s="119" t="str">
        <f>AG20</f>
        <v>FC West Karlsruhe</v>
      </c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121">
        <v>1</v>
      </c>
      <c r="AX39" s="122"/>
      <c r="AY39" s="39" t="s">
        <v>22</v>
      </c>
      <c r="AZ39" s="122">
        <v>3</v>
      </c>
      <c r="BA39" s="123"/>
      <c r="BB39" s="121"/>
      <c r="BC39" s="124"/>
      <c r="BD39" s="21"/>
      <c r="BE39" s="70"/>
      <c r="BF39" s="54">
        <f t="shared" si="0"/>
        <v>0</v>
      </c>
      <c r="BG39" s="54" t="s">
        <v>22</v>
      </c>
      <c r="BH39" s="54">
        <f t="shared" si="1"/>
        <v>3</v>
      </c>
      <c r="BI39" s="49"/>
      <c r="BJ39" s="49"/>
      <c r="BK39" s="56"/>
      <c r="BL39" s="56"/>
      <c r="BM39" s="60" t="str">
        <f>$AG$16</f>
        <v>FC Germania Singen</v>
      </c>
      <c r="BN39" s="58">
        <f>SUM($BF$27+$BF$33+$BF$39+$BH$45+$BH$51)</f>
        <v>1</v>
      </c>
      <c r="BO39" s="58">
        <f>SUM($AW$27+$AW$33+$AW$39+$AZ$45+$AZ$51)</f>
        <v>2</v>
      </c>
      <c r="BP39" s="59" t="s">
        <v>22</v>
      </c>
      <c r="BQ39" s="58">
        <f>SUM($AZ$27+$AZ$33+$AZ$39+$AW$45+$AW$51)</f>
        <v>14</v>
      </c>
      <c r="BR39" s="58">
        <f aca="true" t="shared" si="5" ref="BR39:BR44">SUM(BO39-BQ39)</f>
        <v>-12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112">
        <v>15</v>
      </c>
      <c r="C40" s="113"/>
      <c r="D40" s="113">
        <v>1</v>
      </c>
      <c r="E40" s="113"/>
      <c r="F40" s="113"/>
      <c r="G40" s="113" t="s">
        <v>19</v>
      </c>
      <c r="H40" s="113"/>
      <c r="I40" s="113"/>
      <c r="J40" s="114">
        <f t="shared" si="4"/>
        <v>0.4527777777777775</v>
      </c>
      <c r="K40" s="114"/>
      <c r="L40" s="114"/>
      <c r="M40" s="114"/>
      <c r="N40" s="115"/>
      <c r="O40" s="104" t="str">
        <f>D17</f>
        <v>ASV Hagsfeld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8" t="s">
        <v>23</v>
      </c>
      <c r="AF40" s="105" t="str">
        <f>D19</f>
        <v>FC Neureut</v>
      </c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6"/>
      <c r="AW40" s="107">
        <v>1</v>
      </c>
      <c r="AX40" s="108"/>
      <c r="AY40" s="8" t="s">
        <v>22</v>
      </c>
      <c r="AZ40" s="108">
        <v>1</v>
      </c>
      <c r="BA40" s="111"/>
      <c r="BB40" s="107"/>
      <c r="BC40" s="109"/>
      <c r="BD40" s="21"/>
      <c r="BE40" s="70"/>
      <c r="BF40" s="54">
        <f t="shared" si="0"/>
        <v>1</v>
      </c>
      <c r="BG40" s="54" t="s">
        <v>22</v>
      </c>
      <c r="BH40" s="54">
        <f t="shared" si="1"/>
        <v>1</v>
      </c>
      <c r="BI40" s="49"/>
      <c r="BJ40" s="49"/>
      <c r="BK40" s="56"/>
      <c r="BL40" s="56"/>
      <c r="BM40" s="60" t="str">
        <f>$AG$17</f>
        <v>TSV Spessart</v>
      </c>
      <c r="BN40" s="58">
        <f>SUM($BH$27+$BF$35+$BF$41+$BH$47+$BF$53)</f>
        <v>4</v>
      </c>
      <c r="BO40" s="58">
        <f>SUM($AZ$27+$AW$35+$AW$41+$AZ$47+$AW$53)</f>
        <v>3</v>
      </c>
      <c r="BP40" s="59" t="s">
        <v>22</v>
      </c>
      <c r="BQ40" s="58">
        <f>SUM($AW$27+$AZ$35+$AZ$41+$AW$47+$AZ$53)</f>
        <v>8</v>
      </c>
      <c r="BR40" s="58">
        <f t="shared" si="5"/>
        <v>-5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16">
        <v>16</v>
      </c>
      <c r="C41" s="117"/>
      <c r="D41" s="117">
        <v>1</v>
      </c>
      <c r="E41" s="117"/>
      <c r="F41" s="117"/>
      <c r="G41" s="117" t="s">
        <v>25</v>
      </c>
      <c r="H41" s="117"/>
      <c r="I41" s="117"/>
      <c r="J41" s="114">
        <f t="shared" si="4"/>
        <v>0.45833333333333304</v>
      </c>
      <c r="K41" s="114"/>
      <c r="L41" s="114"/>
      <c r="M41" s="114"/>
      <c r="N41" s="115"/>
      <c r="O41" s="118" t="str">
        <f>AG17</f>
        <v>TSV Spessart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39" t="s">
        <v>23</v>
      </c>
      <c r="AF41" s="119" t="str">
        <f>AG19</f>
        <v>ASV Durlach 2</v>
      </c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  <c r="AW41" s="121">
        <v>0</v>
      </c>
      <c r="AX41" s="122"/>
      <c r="AY41" s="39" t="s">
        <v>22</v>
      </c>
      <c r="AZ41" s="122">
        <v>1</v>
      </c>
      <c r="BA41" s="123"/>
      <c r="BB41" s="121"/>
      <c r="BC41" s="124"/>
      <c r="BD41" s="21"/>
      <c r="BE41" s="70"/>
      <c r="BF41" s="54">
        <f t="shared" si="0"/>
        <v>0</v>
      </c>
      <c r="BG41" s="54" t="s">
        <v>22</v>
      </c>
      <c r="BH41" s="54">
        <f t="shared" si="1"/>
        <v>3</v>
      </c>
      <c r="BI41" s="49"/>
      <c r="BJ41" s="49"/>
      <c r="BK41" s="56"/>
      <c r="BL41" s="56"/>
      <c r="BM41" s="57" t="str">
        <f>$AG$18</f>
        <v>SpVgg Durlach-Aue</v>
      </c>
      <c r="BN41" s="58">
        <f>SUM($BF$29+$BH$33+$BH$43+$BF$49+$BH$53)</f>
        <v>10</v>
      </c>
      <c r="BO41" s="58">
        <f>SUM($AW$29+$AZ$33+$AZ$43+$AW$49+$AZ$53)</f>
        <v>12</v>
      </c>
      <c r="BP41" s="59" t="s">
        <v>22</v>
      </c>
      <c r="BQ41" s="58">
        <f>SUM($AZ$29+$AW$33+$AW$43+$AZ$49+$AW$53)</f>
        <v>2</v>
      </c>
      <c r="BR41" s="58">
        <f t="shared" si="5"/>
        <v>10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112">
        <v>17</v>
      </c>
      <c r="C42" s="113"/>
      <c r="D42" s="113">
        <v>1</v>
      </c>
      <c r="E42" s="113"/>
      <c r="F42" s="113"/>
      <c r="G42" s="113" t="s">
        <v>19</v>
      </c>
      <c r="H42" s="113"/>
      <c r="I42" s="113"/>
      <c r="J42" s="114">
        <f t="shared" si="4"/>
        <v>0.4638888888888886</v>
      </c>
      <c r="K42" s="114"/>
      <c r="L42" s="114"/>
      <c r="M42" s="114"/>
      <c r="N42" s="115"/>
      <c r="O42" s="104" t="str">
        <f>D21</f>
        <v>FSV Offenbach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8" t="s">
        <v>23</v>
      </c>
      <c r="AF42" s="105" t="str">
        <f>D18</f>
        <v>SVK Beiertheim</v>
      </c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6"/>
      <c r="AW42" s="107">
        <v>1</v>
      </c>
      <c r="AX42" s="108"/>
      <c r="AY42" s="8" t="s">
        <v>22</v>
      </c>
      <c r="AZ42" s="108">
        <v>0</v>
      </c>
      <c r="BA42" s="111"/>
      <c r="BB42" s="107"/>
      <c r="BC42" s="109"/>
      <c r="BD42" s="21"/>
      <c r="BE42" s="70"/>
      <c r="BF42" s="54">
        <f t="shared" si="0"/>
        <v>3</v>
      </c>
      <c r="BG42" s="54" t="s">
        <v>22</v>
      </c>
      <c r="BH42" s="54">
        <f t="shared" si="1"/>
        <v>0</v>
      </c>
      <c r="BI42" s="49"/>
      <c r="BJ42" s="49"/>
      <c r="BK42" s="56"/>
      <c r="BL42" s="56"/>
      <c r="BM42" s="60" t="str">
        <f>$AG$19</f>
        <v>ASV Durlach 2</v>
      </c>
      <c r="BN42" s="58">
        <f>SUM($BH$29+$BF$37+$BH$41+$BF$45+$BH$55)</f>
        <v>8</v>
      </c>
      <c r="BO42" s="58">
        <f>SUM($AZ$29+$AW$37+$AZ$41+$AW$45+$AZ$55)</f>
        <v>6</v>
      </c>
      <c r="BP42" s="59" t="s">
        <v>22</v>
      </c>
      <c r="BQ42" s="58">
        <f>SUM($AW$29+$AZ$37+$AW$41+$AZ$45+$AW$55)</f>
        <v>7</v>
      </c>
      <c r="BR42" s="58">
        <f t="shared" si="5"/>
        <v>-1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80">
        <v>18</v>
      </c>
      <c r="C43" s="81"/>
      <c r="D43" s="81">
        <v>1</v>
      </c>
      <c r="E43" s="81"/>
      <c r="F43" s="81"/>
      <c r="G43" s="81" t="s">
        <v>25</v>
      </c>
      <c r="H43" s="81"/>
      <c r="I43" s="81"/>
      <c r="J43" s="82">
        <f t="shared" si="4"/>
        <v>0.4694444444444441</v>
      </c>
      <c r="K43" s="82"/>
      <c r="L43" s="82"/>
      <c r="M43" s="82"/>
      <c r="N43" s="110"/>
      <c r="O43" s="103" t="str">
        <f>AG21</f>
        <v>SG Remchingen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" t="s">
        <v>23</v>
      </c>
      <c r="AF43" s="90" t="str">
        <f>AG18</f>
        <v>SpVgg Durlach-Aue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1"/>
      <c r="AW43" s="85">
        <v>1</v>
      </c>
      <c r="AX43" s="83"/>
      <c r="AY43" s="9" t="s">
        <v>22</v>
      </c>
      <c r="AZ43" s="83">
        <v>0</v>
      </c>
      <c r="BA43" s="84"/>
      <c r="BB43" s="85"/>
      <c r="BC43" s="79"/>
      <c r="BD43" s="21"/>
      <c r="BE43" s="70"/>
      <c r="BF43" s="54">
        <f t="shared" si="0"/>
        <v>3</v>
      </c>
      <c r="BG43" s="54" t="s">
        <v>22</v>
      </c>
      <c r="BH43" s="54">
        <f t="shared" si="1"/>
        <v>0</v>
      </c>
      <c r="BI43" s="49"/>
      <c r="BJ43" s="49"/>
      <c r="BK43" s="56"/>
      <c r="BL43" s="56"/>
      <c r="BM43" s="60" t="str">
        <f>$AG$20</f>
        <v>FC West Karlsruhe</v>
      </c>
      <c r="BN43" s="58">
        <f>SUM($BF$31+$BH$35+$BH$39+$BH$49+$BF$55)</f>
        <v>6</v>
      </c>
      <c r="BO43" s="58">
        <f>SUM($AW$31+$AZ$35+$AZ$39+$AZ$49+$AW$55)</f>
        <v>8</v>
      </c>
      <c r="BP43" s="59" t="s">
        <v>22</v>
      </c>
      <c r="BQ43" s="58">
        <f>SUM($AZ$31+$AW$35+$AW$39+$AW$49+$AZ$55)</f>
        <v>9</v>
      </c>
      <c r="BR43" s="58">
        <f t="shared" si="5"/>
        <v>-1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32">
        <v>19</v>
      </c>
      <c r="C44" s="133"/>
      <c r="D44" s="133">
        <v>1</v>
      </c>
      <c r="E44" s="133"/>
      <c r="F44" s="133"/>
      <c r="G44" s="133" t="s">
        <v>19</v>
      </c>
      <c r="H44" s="133"/>
      <c r="I44" s="133"/>
      <c r="J44" s="134">
        <f t="shared" si="4"/>
        <v>0.47499999999999964</v>
      </c>
      <c r="K44" s="134"/>
      <c r="L44" s="134"/>
      <c r="M44" s="134"/>
      <c r="N44" s="135"/>
      <c r="O44" s="127" t="str">
        <f>D19</f>
        <v>FC Neureut</v>
      </c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6" t="s">
        <v>23</v>
      </c>
      <c r="AF44" s="128" t="str">
        <f>D16</f>
        <v>ASV Durlach</v>
      </c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9"/>
      <c r="AW44" s="125">
        <v>2</v>
      </c>
      <c r="AX44" s="130"/>
      <c r="AY44" s="16" t="s">
        <v>22</v>
      </c>
      <c r="AZ44" s="130">
        <v>0</v>
      </c>
      <c r="BA44" s="131"/>
      <c r="BB44" s="125"/>
      <c r="BC44" s="126"/>
      <c r="BD44" s="21"/>
      <c r="BE44" s="70"/>
      <c r="BF44" s="54">
        <f t="shared" si="0"/>
        <v>3</v>
      </c>
      <c r="BG44" s="54" t="s">
        <v>22</v>
      </c>
      <c r="BH44" s="54">
        <f t="shared" si="1"/>
        <v>0</v>
      </c>
      <c r="BI44" s="49"/>
      <c r="BJ44" s="49"/>
      <c r="BK44" s="49"/>
      <c r="BL44" s="49"/>
      <c r="BM44" s="60" t="str">
        <f>$AG$21</f>
        <v>SG Remchingen</v>
      </c>
      <c r="BN44" s="58">
        <f>SUM($BH$31+$BH$37+$BF$43+$BF$47+$BF$51)</f>
        <v>12</v>
      </c>
      <c r="BO44" s="58">
        <f>SUM($AZ$31+$AZ$37+$AW$43+$AW$47+$AW$51)</f>
        <v>11</v>
      </c>
      <c r="BP44" s="59" t="s">
        <v>22</v>
      </c>
      <c r="BQ44" s="58">
        <f>SUM($AW$31+$AW$37+$AZ$43+$AZ$47+$AZ$51)</f>
        <v>2</v>
      </c>
      <c r="BR44" s="58">
        <f t="shared" si="5"/>
        <v>9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16">
        <v>20</v>
      </c>
      <c r="C45" s="117"/>
      <c r="D45" s="117">
        <v>1</v>
      </c>
      <c r="E45" s="117"/>
      <c r="F45" s="117"/>
      <c r="G45" s="117" t="s">
        <v>25</v>
      </c>
      <c r="H45" s="117"/>
      <c r="I45" s="117"/>
      <c r="J45" s="114">
        <f t="shared" si="4"/>
        <v>0.4805555555555552</v>
      </c>
      <c r="K45" s="114"/>
      <c r="L45" s="114"/>
      <c r="M45" s="114"/>
      <c r="N45" s="115"/>
      <c r="O45" s="118" t="str">
        <f>AG19</f>
        <v>ASV Durlach 2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39" t="s">
        <v>23</v>
      </c>
      <c r="AF45" s="119" t="str">
        <f>AG16</f>
        <v>FC Germania Singen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20"/>
      <c r="AW45" s="121">
        <v>1</v>
      </c>
      <c r="AX45" s="122"/>
      <c r="AY45" s="39" t="s">
        <v>22</v>
      </c>
      <c r="AZ45" s="122">
        <v>1</v>
      </c>
      <c r="BA45" s="123"/>
      <c r="BB45" s="121"/>
      <c r="BC45" s="124"/>
      <c r="BD45" s="21"/>
      <c r="BE45" s="70"/>
      <c r="BF45" s="54">
        <f aca="true" t="shared" si="6" ref="BF45:BF55">IF(ISBLANK(AW45),"0",IF(AW45&gt;AZ45,3,IF(AW45=AZ45,1,0)))</f>
        <v>1</v>
      </c>
      <c r="BG45" s="54" t="s">
        <v>22</v>
      </c>
      <c r="BH45" s="54">
        <f aca="true" t="shared" si="7" ref="BH45:BH55">IF(ISBLANK(AZ45),"0",IF(AZ45&gt;AW45,3,IF(AZ45=AW45,1,0)))</f>
        <v>1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112">
        <v>21</v>
      </c>
      <c r="C46" s="113"/>
      <c r="D46" s="113">
        <v>1</v>
      </c>
      <c r="E46" s="113"/>
      <c r="F46" s="113"/>
      <c r="G46" s="113" t="s">
        <v>19</v>
      </c>
      <c r="H46" s="113"/>
      <c r="I46" s="113"/>
      <c r="J46" s="114">
        <f t="shared" si="4"/>
        <v>0.4861111111111107</v>
      </c>
      <c r="K46" s="114"/>
      <c r="L46" s="114"/>
      <c r="M46" s="114"/>
      <c r="N46" s="115"/>
      <c r="O46" s="104" t="str">
        <f>D21</f>
        <v>FSV Offenbach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8" t="s">
        <v>23</v>
      </c>
      <c r="AF46" s="105" t="str">
        <f>D17</f>
        <v>ASV Hagsfeld</v>
      </c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7">
        <v>1</v>
      </c>
      <c r="AX46" s="108"/>
      <c r="AY46" s="8" t="s">
        <v>22</v>
      </c>
      <c r="AZ46" s="108">
        <v>1</v>
      </c>
      <c r="BA46" s="111"/>
      <c r="BB46" s="107"/>
      <c r="BC46" s="109"/>
      <c r="BD46" s="21"/>
      <c r="BE46" s="70"/>
      <c r="BF46" s="54">
        <f t="shared" si="6"/>
        <v>1</v>
      </c>
      <c r="BG46" s="54" t="s">
        <v>22</v>
      </c>
      <c r="BH46" s="54">
        <f t="shared" si="7"/>
        <v>1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16">
        <v>22</v>
      </c>
      <c r="C47" s="117"/>
      <c r="D47" s="117">
        <v>1</v>
      </c>
      <c r="E47" s="117"/>
      <c r="F47" s="117"/>
      <c r="G47" s="117" t="s">
        <v>25</v>
      </c>
      <c r="H47" s="117"/>
      <c r="I47" s="117"/>
      <c r="J47" s="114">
        <f t="shared" si="4"/>
        <v>0.49166666666666625</v>
      </c>
      <c r="K47" s="114"/>
      <c r="L47" s="114"/>
      <c r="M47" s="114"/>
      <c r="N47" s="115"/>
      <c r="O47" s="118" t="str">
        <f>AG21</f>
        <v>SG Remchingen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39" t="s">
        <v>23</v>
      </c>
      <c r="AF47" s="119" t="str">
        <f>AG17</f>
        <v>TSV Spessart</v>
      </c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20"/>
      <c r="AW47" s="121">
        <v>1</v>
      </c>
      <c r="AX47" s="122"/>
      <c r="AY47" s="39" t="s">
        <v>22</v>
      </c>
      <c r="AZ47" s="122">
        <v>0</v>
      </c>
      <c r="BA47" s="123"/>
      <c r="BB47" s="121"/>
      <c r="BC47" s="124"/>
      <c r="BD47" s="21"/>
      <c r="BE47" s="70"/>
      <c r="BF47" s="54">
        <f t="shared" si="6"/>
        <v>3</v>
      </c>
      <c r="BG47" s="54" t="s">
        <v>22</v>
      </c>
      <c r="BH47" s="54">
        <f t="shared" si="7"/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112">
        <v>23</v>
      </c>
      <c r="C48" s="113"/>
      <c r="D48" s="113">
        <v>1</v>
      </c>
      <c r="E48" s="113"/>
      <c r="F48" s="113"/>
      <c r="G48" s="113" t="s">
        <v>19</v>
      </c>
      <c r="H48" s="113"/>
      <c r="I48" s="113"/>
      <c r="J48" s="114">
        <f t="shared" si="4"/>
        <v>0.4972222222222218</v>
      </c>
      <c r="K48" s="114"/>
      <c r="L48" s="114"/>
      <c r="M48" s="114"/>
      <c r="N48" s="115"/>
      <c r="O48" s="104" t="str">
        <f>D18</f>
        <v>SVK Beiertheim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8" t="s">
        <v>23</v>
      </c>
      <c r="AF48" s="105" t="str">
        <f>D20</f>
        <v>VSV Büchig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6"/>
      <c r="AW48" s="107">
        <v>1</v>
      </c>
      <c r="AX48" s="108"/>
      <c r="AY48" s="8" t="s">
        <v>22</v>
      </c>
      <c r="AZ48" s="108">
        <v>0</v>
      </c>
      <c r="BA48" s="111"/>
      <c r="BB48" s="107"/>
      <c r="BC48" s="109"/>
      <c r="BD48" s="21"/>
      <c r="BE48" s="70"/>
      <c r="BF48" s="54">
        <f t="shared" si="6"/>
        <v>3</v>
      </c>
      <c r="BG48" s="54" t="s">
        <v>22</v>
      </c>
      <c r="BH48" s="54">
        <f t="shared" si="7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80">
        <v>24</v>
      </c>
      <c r="C49" s="81"/>
      <c r="D49" s="81">
        <v>1</v>
      </c>
      <c r="E49" s="81"/>
      <c r="F49" s="81"/>
      <c r="G49" s="81" t="s">
        <v>25</v>
      </c>
      <c r="H49" s="81"/>
      <c r="I49" s="81"/>
      <c r="J49" s="82">
        <f t="shared" si="4"/>
        <v>0.5027777777777773</v>
      </c>
      <c r="K49" s="82"/>
      <c r="L49" s="82"/>
      <c r="M49" s="82"/>
      <c r="N49" s="110"/>
      <c r="O49" s="103" t="str">
        <f>AG18</f>
        <v>SpVgg Durlach-Aue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" t="s">
        <v>23</v>
      </c>
      <c r="AF49" s="90" t="str">
        <f>AG20</f>
        <v>FC West Karlsruhe</v>
      </c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1"/>
      <c r="AW49" s="85">
        <v>1</v>
      </c>
      <c r="AX49" s="83"/>
      <c r="AY49" s="9" t="s">
        <v>22</v>
      </c>
      <c r="AZ49" s="83">
        <v>1</v>
      </c>
      <c r="BA49" s="84"/>
      <c r="BB49" s="85"/>
      <c r="BC49" s="79"/>
      <c r="BD49" s="21"/>
      <c r="BE49" s="70"/>
      <c r="BF49" s="54">
        <f t="shared" si="6"/>
        <v>1</v>
      </c>
      <c r="BG49" s="54" t="s">
        <v>22</v>
      </c>
      <c r="BH49" s="54">
        <f t="shared" si="7"/>
        <v>1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32">
        <v>25</v>
      </c>
      <c r="C50" s="133"/>
      <c r="D50" s="133">
        <v>1</v>
      </c>
      <c r="E50" s="133"/>
      <c r="F50" s="133"/>
      <c r="G50" s="133" t="s">
        <v>19</v>
      </c>
      <c r="H50" s="133"/>
      <c r="I50" s="133"/>
      <c r="J50" s="134">
        <f t="shared" si="4"/>
        <v>0.5083333333333329</v>
      </c>
      <c r="K50" s="134"/>
      <c r="L50" s="134"/>
      <c r="M50" s="134"/>
      <c r="N50" s="135"/>
      <c r="O50" s="127" t="str">
        <f>D21</f>
        <v>FSV Offenbach</v>
      </c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6" t="s">
        <v>23</v>
      </c>
      <c r="AF50" s="128" t="str">
        <f>D16</f>
        <v>ASV Durlach</v>
      </c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9"/>
      <c r="AW50" s="125">
        <v>3</v>
      </c>
      <c r="AX50" s="130"/>
      <c r="AY50" s="16" t="s">
        <v>22</v>
      </c>
      <c r="AZ50" s="130">
        <v>0</v>
      </c>
      <c r="BA50" s="131"/>
      <c r="BB50" s="125"/>
      <c r="BC50" s="126"/>
      <c r="BD50" s="21"/>
      <c r="BE50" s="70"/>
      <c r="BF50" s="54">
        <f t="shared" si="6"/>
        <v>3</v>
      </c>
      <c r="BG50" s="54" t="s">
        <v>22</v>
      </c>
      <c r="BH50" s="54">
        <f t="shared" si="7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16">
        <v>26</v>
      </c>
      <c r="C51" s="117"/>
      <c r="D51" s="117">
        <v>1</v>
      </c>
      <c r="E51" s="117"/>
      <c r="F51" s="117"/>
      <c r="G51" s="117" t="s">
        <v>25</v>
      </c>
      <c r="H51" s="117"/>
      <c r="I51" s="117"/>
      <c r="J51" s="114">
        <f t="shared" si="4"/>
        <v>0.5138888888888884</v>
      </c>
      <c r="K51" s="114"/>
      <c r="L51" s="114"/>
      <c r="M51" s="114"/>
      <c r="N51" s="115"/>
      <c r="O51" s="118" t="str">
        <f>AG21</f>
        <v>SG Remchingen</v>
      </c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39" t="s">
        <v>23</v>
      </c>
      <c r="AF51" s="119" t="str">
        <f>AG16</f>
        <v>FC Germania Singen</v>
      </c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0"/>
      <c r="AW51" s="121">
        <v>6</v>
      </c>
      <c r="AX51" s="122"/>
      <c r="AY51" s="39" t="s">
        <v>22</v>
      </c>
      <c r="AZ51" s="122">
        <v>0</v>
      </c>
      <c r="BA51" s="123"/>
      <c r="BB51" s="121"/>
      <c r="BC51" s="124"/>
      <c r="BD51" s="21"/>
      <c r="BE51" s="70"/>
      <c r="BF51" s="54">
        <f t="shared" si="6"/>
        <v>3</v>
      </c>
      <c r="BG51" s="54" t="s">
        <v>22</v>
      </c>
      <c r="BH51" s="54">
        <f t="shared" si="7"/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112">
        <v>27</v>
      </c>
      <c r="C52" s="113"/>
      <c r="D52" s="113">
        <v>1</v>
      </c>
      <c r="E52" s="113"/>
      <c r="F52" s="113"/>
      <c r="G52" s="113" t="s">
        <v>19</v>
      </c>
      <c r="H52" s="113"/>
      <c r="I52" s="113"/>
      <c r="J52" s="114">
        <f t="shared" si="4"/>
        <v>0.5194444444444439</v>
      </c>
      <c r="K52" s="114"/>
      <c r="L52" s="114"/>
      <c r="M52" s="114"/>
      <c r="N52" s="115"/>
      <c r="O52" s="104" t="str">
        <f>D17</f>
        <v>ASV Hagsfeld</v>
      </c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8" t="s">
        <v>23</v>
      </c>
      <c r="AF52" s="105" t="str">
        <f>D18</f>
        <v>SVK Beiertheim</v>
      </c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6"/>
      <c r="AW52" s="107">
        <v>3</v>
      </c>
      <c r="AX52" s="108"/>
      <c r="AY52" s="8" t="s">
        <v>22</v>
      </c>
      <c r="AZ52" s="108">
        <v>0</v>
      </c>
      <c r="BA52" s="111"/>
      <c r="BB52" s="107"/>
      <c r="BC52" s="109"/>
      <c r="BD52" s="21"/>
      <c r="BE52" s="70"/>
      <c r="BF52" s="54">
        <f t="shared" si="6"/>
        <v>3</v>
      </c>
      <c r="BG52" s="54" t="s">
        <v>22</v>
      </c>
      <c r="BH52" s="54">
        <f t="shared" si="7"/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16">
        <v>28</v>
      </c>
      <c r="C53" s="117"/>
      <c r="D53" s="117">
        <v>1</v>
      </c>
      <c r="E53" s="117"/>
      <c r="F53" s="117"/>
      <c r="G53" s="117" t="s">
        <v>25</v>
      </c>
      <c r="H53" s="117"/>
      <c r="I53" s="117"/>
      <c r="J53" s="114">
        <f t="shared" si="4"/>
        <v>0.5249999999999995</v>
      </c>
      <c r="K53" s="114"/>
      <c r="L53" s="114"/>
      <c r="M53" s="114"/>
      <c r="N53" s="115"/>
      <c r="O53" s="118" t="str">
        <f>AG17</f>
        <v>TSV Spessart</v>
      </c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39" t="s">
        <v>23</v>
      </c>
      <c r="AF53" s="119" t="str">
        <f>AG18</f>
        <v>SpVgg Durlach-Aue</v>
      </c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20"/>
      <c r="AW53" s="121">
        <v>0</v>
      </c>
      <c r="AX53" s="122"/>
      <c r="AY53" s="39" t="s">
        <v>22</v>
      </c>
      <c r="AZ53" s="122">
        <v>4</v>
      </c>
      <c r="BA53" s="123"/>
      <c r="BB53" s="121"/>
      <c r="BC53" s="124"/>
      <c r="BD53" s="21"/>
      <c r="BE53" s="70"/>
      <c r="BF53" s="54">
        <f t="shared" si="6"/>
        <v>0</v>
      </c>
      <c r="BG53" s="54" t="s">
        <v>22</v>
      </c>
      <c r="BH53" s="54">
        <f t="shared" si="7"/>
        <v>3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112">
        <v>29</v>
      </c>
      <c r="C54" s="113"/>
      <c r="D54" s="113">
        <v>1</v>
      </c>
      <c r="E54" s="113"/>
      <c r="F54" s="113"/>
      <c r="G54" s="113" t="s">
        <v>19</v>
      </c>
      <c r="H54" s="113"/>
      <c r="I54" s="113"/>
      <c r="J54" s="114">
        <f t="shared" si="4"/>
        <v>0.530555555555555</v>
      </c>
      <c r="K54" s="114"/>
      <c r="L54" s="114"/>
      <c r="M54" s="114"/>
      <c r="N54" s="115"/>
      <c r="O54" s="104" t="str">
        <f>D20</f>
        <v>VSV Büchig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8" t="s">
        <v>23</v>
      </c>
      <c r="AF54" s="105" t="str">
        <f>D19</f>
        <v>FC Neureut</v>
      </c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6"/>
      <c r="AW54" s="107">
        <v>0</v>
      </c>
      <c r="AX54" s="108"/>
      <c r="AY54" s="8" t="s">
        <v>22</v>
      </c>
      <c r="AZ54" s="108">
        <v>3</v>
      </c>
      <c r="BA54" s="111"/>
      <c r="BB54" s="107"/>
      <c r="BC54" s="109"/>
      <c r="BD54" s="21"/>
      <c r="BE54" s="70"/>
      <c r="BF54" s="54">
        <f t="shared" si="6"/>
        <v>0</v>
      </c>
      <c r="BG54" s="54" t="s">
        <v>22</v>
      </c>
      <c r="BH54" s="54">
        <f t="shared" si="7"/>
        <v>3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80">
        <v>30</v>
      </c>
      <c r="C55" s="81"/>
      <c r="D55" s="81">
        <v>1</v>
      </c>
      <c r="E55" s="81"/>
      <c r="F55" s="81"/>
      <c r="G55" s="81" t="s">
        <v>25</v>
      </c>
      <c r="H55" s="81"/>
      <c r="I55" s="81"/>
      <c r="J55" s="82">
        <f t="shared" si="4"/>
        <v>0.5361111111111105</v>
      </c>
      <c r="K55" s="82"/>
      <c r="L55" s="82"/>
      <c r="M55" s="82"/>
      <c r="N55" s="110"/>
      <c r="O55" s="103" t="str">
        <f>AG20</f>
        <v>FC West Karlsruhe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" t="s">
        <v>23</v>
      </c>
      <c r="AF55" s="90" t="str">
        <f>AG19</f>
        <v>ASV Durlach 2</v>
      </c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1"/>
      <c r="AW55" s="85">
        <v>2</v>
      </c>
      <c r="AX55" s="83"/>
      <c r="AY55" s="9" t="s">
        <v>22</v>
      </c>
      <c r="AZ55" s="83">
        <v>2</v>
      </c>
      <c r="BA55" s="84"/>
      <c r="BB55" s="85"/>
      <c r="BC55" s="79"/>
      <c r="BD55" s="22"/>
      <c r="BE55" s="69"/>
      <c r="BF55" s="54">
        <f t="shared" si="6"/>
        <v>1</v>
      </c>
      <c r="BG55" s="54" t="s">
        <v>22</v>
      </c>
      <c r="BH55" s="54">
        <f t="shared" si="7"/>
        <v>1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141" t="str">
        <f>$A$2</f>
        <v>ASV Durlach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142" t="str">
        <f>$A$3</f>
        <v>Dreikönigsturnier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54" t="s">
        <v>15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6"/>
      <c r="P63" s="154" t="s">
        <v>27</v>
      </c>
      <c r="Q63" s="155"/>
      <c r="R63" s="156"/>
      <c r="S63" s="154" t="s">
        <v>28</v>
      </c>
      <c r="T63" s="155"/>
      <c r="U63" s="155"/>
      <c r="V63" s="155"/>
      <c r="W63" s="156"/>
      <c r="X63" s="154" t="s">
        <v>29</v>
      </c>
      <c r="Y63" s="155"/>
      <c r="Z63" s="156"/>
      <c r="AA63" s="11"/>
      <c r="AB63" s="11"/>
      <c r="AC63" s="11"/>
      <c r="AD63" s="11"/>
      <c r="AE63" s="154" t="s">
        <v>16</v>
      </c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6"/>
      <c r="AS63" s="154" t="s">
        <v>27</v>
      </c>
      <c r="AT63" s="155"/>
      <c r="AU63" s="156"/>
      <c r="AV63" s="154" t="s">
        <v>28</v>
      </c>
      <c r="AW63" s="155"/>
      <c r="AX63" s="155"/>
      <c r="AY63" s="155"/>
      <c r="AZ63" s="156"/>
      <c r="BA63" s="154" t="s">
        <v>29</v>
      </c>
      <c r="BB63" s="155"/>
      <c r="BC63" s="156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157" t="s">
        <v>10</v>
      </c>
      <c r="C64" s="158"/>
      <c r="D64" s="159" t="s">
        <v>54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62">
        <v>11</v>
      </c>
      <c r="Q64" s="163"/>
      <c r="R64" s="164"/>
      <c r="S64" s="158">
        <v>12</v>
      </c>
      <c r="T64" s="158"/>
      <c r="U64" s="12" t="s">
        <v>22</v>
      </c>
      <c r="V64" s="158">
        <v>3</v>
      </c>
      <c r="W64" s="158"/>
      <c r="X64" s="150">
        <v>9</v>
      </c>
      <c r="Y64" s="151"/>
      <c r="Z64" s="152"/>
      <c r="AA64" s="4"/>
      <c r="AB64" s="4"/>
      <c r="AC64" s="4"/>
      <c r="AD64" s="4"/>
      <c r="AE64" s="157" t="s">
        <v>10</v>
      </c>
      <c r="AF64" s="158"/>
      <c r="AG64" s="159" t="s">
        <v>63</v>
      </c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1"/>
      <c r="AS64" s="162">
        <v>12</v>
      </c>
      <c r="AT64" s="163"/>
      <c r="AU64" s="164"/>
      <c r="AV64" s="158">
        <v>13</v>
      </c>
      <c r="AW64" s="158"/>
      <c r="AX64" s="12" t="s">
        <v>22</v>
      </c>
      <c r="AY64" s="158">
        <v>6</v>
      </c>
      <c r="AZ64" s="158"/>
      <c r="BA64" s="150">
        <v>7</v>
      </c>
      <c r="BB64" s="151"/>
      <c r="BC64" s="152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146" t="s">
        <v>11</v>
      </c>
      <c r="C65" s="99"/>
      <c r="D65" s="96" t="s">
        <v>56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8"/>
      <c r="P65" s="147">
        <v>11</v>
      </c>
      <c r="Q65" s="148"/>
      <c r="R65" s="149"/>
      <c r="S65" s="99">
        <v>11</v>
      </c>
      <c r="T65" s="99"/>
      <c r="U65" s="13" t="s">
        <v>22</v>
      </c>
      <c r="V65" s="99">
        <v>2</v>
      </c>
      <c r="W65" s="99"/>
      <c r="X65" s="100">
        <v>9</v>
      </c>
      <c r="Y65" s="101"/>
      <c r="Z65" s="102"/>
      <c r="AA65" s="4"/>
      <c r="AB65" s="4"/>
      <c r="AC65" s="4"/>
      <c r="AD65" s="4"/>
      <c r="AE65" s="146" t="s">
        <v>11</v>
      </c>
      <c r="AF65" s="99"/>
      <c r="AG65" s="96" t="s">
        <v>66</v>
      </c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8"/>
      <c r="AS65" s="147">
        <v>10</v>
      </c>
      <c r="AT65" s="148"/>
      <c r="AU65" s="149"/>
      <c r="AV65" s="99">
        <v>12</v>
      </c>
      <c r="AW65" s="99"/>
      <c r="AX65" s="13" t="s">
        <v>22</v>
      </c>
      <c r="AY65" s="99">
        <v>2</v>
      </c>
      <c r="AZ65" s="99"/>
      <c r="BA65" s="100">
        <v>10</v>
      </c>
      <c r="BB65" s="101"/>
      <c r="BC65" s="102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146" t="s">
        <v>12</v>
      </c>
      <c r="C66" s="99"/>
      <c r="D66" s="96" t="s">
        <v>58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8"/>
      <c r="P66" s="147">
        <v>11</v>
      </c>
      <c r="Q66" s="148"/>
      <c r="R66" s="149"/>
      <c r="S66" s="99">
        <v>8</v>
      </c>
      <c r="T66" s="99"/>
      <c r="U66" s="13" t="s">
        <v>22</v>
      </c>
      <c r="V66" s="99">
        <v>2</v>
      </c>
      <c r="W66" s="99"/>
      <c r="X66" s="100">
        <v>6</v>
      </c>
      <c r="Y66" s="101"/>
      <c r="Z66" s="102"/>
      <c r="AA66" s="4"/>
      <c r="AB66" s="4"/>
      <c r="AC66" s="4"/>
      <c r="AD66" s="4"/>
      <c r="AE66" s="146" t="s">
        <v>12</v>
      </c>
      <c r="AF66" s="99"/>
      <c r="AG66" s="96" t="s">
        <v>64</v>
      </c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7">
        <v>8</v>
      </c>
      <c r="AT66" s="148"/>
      <c r="AU66" s="149"/>
      <c r="AV66" s="99">
        <v>6</v>
      </c>
      <c r="AW66" s="99"/>
      <c r="AX66" s="13" t="s">
        <v>22</v>
      </c>
      <c r="AY66" s="99">
        <v>7</v>
      </c>
      <c r="AZ66" s="99"/>
      <c r="BA66" s="100">
        <v>-1</v>
      </c>
      <c r="BB66" s="101"/>
      <c r="BC66" s="102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146" t="s">
        <v>13</v>
      </c>
      <c r="C67" s="99"/>
      <c r="D67" s="96" t="s">
        <v>55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8"/>
      <c r="P67" s="147">
        <v>6</v>
      </c>
      <c r="Q67" s="148"/>
      <c r="R67" s="149"/>
      <c r="S67" s="99">
        <v>2</v>
      </c>
      <c r="T67" s="99"/>
      <c r="U67" s="13" t="s">
        <v>22</v>
      </c>
      <c r="V67" s="99">
        <v>8</v>
      </c>
      <c r="W67" s="99"/>
      <c r="X67" s="100">
        <v>-6</v>
      </c>
      <c r="Y67" s="101"/>
      <c r="Z67" s="102"/>
      <c r="AA67" s="4"/>
      <c r="AB67" s="4"/>
      <c r="AC67" s="4"/>
      <c r="AD67" s="4"/>
      <c r="AE67" s="146" t="s">
        <v>13</v>
      </c>
      <c r="AF67" s="99"/>
      <c r="AG67" s="96" t="s">
        <v>67</v>
      </c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8"/>
      <c r="AS67" s="147">
        <v>6</v>
      </c>
      <c r="AT67" s="148"/>
      <c r="AU67" s="149"/>
      <c r="AV67" s="99">
        <v>8</v>
      </c>
      <c r="AW67" s="99"/>
      <c r="AX67" s="13" t="s">
        <v>22</v>
      </c>
      <c r="AY67" s="99">
        <v>9</v>
      </c>
      <c r="AZ67" s="99"/>
      <c r="BA67" s="100">
        <v>-1</v>
      </c>
      <c r="BB67" s="101"/>
      <c r="BC67" s="102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146" t="s">
        <v>14</v>
      </c>
      <c r="C68" s="99"/>
      <c r="D68" s="96" t="s">
        <v>65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8"/>
      <c r="P68" s="147">
        <v>3</v>
      </c>
      <c r="Q68" s="148"/>
      <c r="R68" s="149"/>
      <c r="S68" s="99">
        <v>2</v>
      </c>
      <c r="T68" s="99"/>
      <c r="U68" s="13" t="s">
        <v>22</v>
      </c>
      <c r="V68" s="99">
        <v>8</v>
      </c>
      <c r="W68" s="99"/>
      <c r="X68" s="100">
        <v>-6</v>
      </c>
      <c r="Y68" s="101"/>
      <c r="Z68" s="102"/>
      <c r="AA68" s="4"/>
      <c r="AB68" s="4"/>
      <c r="AC68" s="4"/>
      <c r="AD68" s="4"/>
      <c r="AE68" s="146" t="s">
        <v>14</v>
      </c>
      <c r="AF68" s="99"/>
      <c r="AG68" s="96" t="s">
        <v>60</v>
      </c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47">
        <v>4</v>
      </c>
      <c r="AT68" s="148"/>
      <c r="AU68" s="149"/>
      <c r="AV68" s="99">
        <v>3</v>
      </c>
      <c r="AW68" s="99"/>
      <c r="AX68" s="13" t="s">
        <v>22</v>
      </c>
      <c r="AY68" s="99">
        <v>8</v>
      </c>
      <c r="AZ68" s="99"/>
      <c r="BA68" s="100">
        <v>-5</v>
      </c>
      <c r="BB68" s="101"/>
      <c r="BC68" s="102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136" t="s">
        <v>41</v>
      </c>
      <c r="C69" s="137"/>
      <c r="D69" s="138" t="s">
        <v>57</v>
      </c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40"/>
      <c r="P69" s="93">
        <v>0</v>
      </c>
      <c r="Q69" s="94"/>
      <c r="R69" s="95"/>
      <c r="S69" s="86">
        <v>1</v>
      </c>
      <c r="T69" s="86"/>
      <c r="U69" s="14" t="s">
        <v>22</v>
      </c>
      <c r="V69" s="86">
        <v>13</v>
      </c>
      <c r="W69" s="86"/>
      <c r="X69" s="87">
        <v>-12</v>
      </c>
      <c r="Y69" s="88"/>
      <c r="Z69" s="89"/>
      <c r="AA69" s="4"/>
      <c r="AB69" s="4"/>
      <c r="AC69" s="4"/>
      <c r="AD69" s="4"/>
      <c r="AE69" s="136" t="s">
        <v>41</v>
      </c>
      <c r="AF69" s="137"/>
      <c r="AG69" s="138" t="s">
        <v>59</v>
      </c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93">
        <v>1</v>
      </c>
      <c r="AT69" s="94"/>
      <c r="AU69" s="95"/>
      <c r="AV69" s="86">
        <v>2</v>
      </c>
      <c r="AW69" s="86"/>
      <c r="AX69" s="14" t="s">
        <v>22</v>
      </c>
      <c r="AY69" s="86">
        <v>14</v>
      </c>
      <c r="AZ69" s="86"/>
      <c r="BA69" s="87">
        <v>-12</v>
      </c>
      <c r="BB69" s="88"/>
      <c r="BC69" s="89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83">
        <f>$J$55+$U$10*$X$10+$X$73</f>
        <v>0.5458333333333327</v>
      </c>
      <c r="I73" s="183"/>
      <c r="J73" s="183"/>
      <c r="K73" s="183"/>
      <c r="L73" s="183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53">
        <v>1</v>
      </c>
      <c r="V73" s="153"/>
      <c r="W73" s="26" t="s">
        <v>39</v>
      </c>
      <c r="X73" s="92">
        <v>0.004861111111111111</v>
      </c>
      <c r="Y73" s="92"/>
      <c r="Z73" s="92"/>
      <c r="AA73" s="92"/>
      <c r="AB73" s="92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92">
        <v>0.0006944444444444445</v>
      </c>
      <c r="AM73" s="92"/>
      <c r="AN73" s="92"/>
      <c r="AO73" s="92"/>
      <c r="AP73" s="92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2:116" ht="19.5" customHeight="1" thickBot="1">
      <c r="B75" s="198" t="s">
        <v>17</v>
      </c>
      <c r="C75" s="199"/>
      <c r="D75" s="200" t="s">
        <v>20</v>
      </c>
      <c r="E75" s="201"/>
      <c r="F75" s="201"/>
      <c r="G75" s="201"/>
      <c r="H75" s="201"/>
      <c r="I75" s="201"/>
      <c r="J75" s="201"/>
      <c r="K75" s="201"/>
      <c r="L75" s="201"/>
      <c r="M75" s="201"/>
      <c r="N75" s="202"/>
      <c r="O75" s="200" t="s">
        <v>42</v>
      </c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2"/>
      <c r="AW75" s="200" t="s">
        <v>24</v>
      </c>
      <c r="AX75" s="201"/>
      <c r="AY75" s="201"/>
      <c r="AZ75" s="201"/>
      <c r="BA75" s="202"/>
      <c r="BB75" s="200"/>
      <c r="BC75" s="211"/>
      <c r="BD75" s="7"/>
      <c r="BE75" s="40"/>
      <c r="BZ75" s="40"/>
      <c r="CA75" s="40"/>
      <c r="CB75" s="65"/>
      <c r="CC75" s="64"/>
      <c r="CD75" s="64"/>
      <c r="CE75" s="64"/>
      <c r="CF75" s="64"/>
      <c r="CG75" s="64"/>
      <c r="CH75" s="64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7"/>
    </row>
    <row r="76" spans="2:116" ht="18" customHeight="1">
      <c r="B76" s="212">
        <v>31</v>
      </c>
      <c r="C76" s="213"/>
      <c r="D76" s="216">
        <f>H73</f>
        <v>0.5458333333333327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8"/>
      <c r="O76" s="222" t="str">
        <f>IF(ISBLANK($AZ$54),"",$D$64)</f>
        <v>ASV Hagsfeld</v>
      </c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16" t="s">
        <v>23</v>
      </c>
      <c r="AF76" s="206" t="str">
        <f>IF(ISBLANK($AZ$55),"",$AG$65)</f>
        <v>Spvgg Durlach-Aue</v>
      </c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7"/>
      <c r="AW76" s="229">
        <v>4</v>
      </c>
      <c r="AX76" s="223"/>
      <c r="AY76" s="223" t="s">
        <v>22</v>
      </c>
      <c r="AZ76" s="223">
        <v>5</v>
      </c>
      <c r="BA76" s="225"/>
      <c r="BB76" s="213"/>
      <c r="BC76" s="227"/>
      <c r="BD76" s="7"/>
      <c r="BE76" s="40"/>
      <c r="BZ76" s="40"/>
      <c r="CA76" s="40"/>
      <c r="CB76" s="65"/>
      <c r="CC76" s="64"/>
      <c r="CD76" s="64"/>
      <c r="CE76" s="64"/>
      <c r="CF76" s="64"/>
      <c r="CG76" s="64"/>
      <c r="CH76" s="64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7"/>
    </row>
    <row r="77" spans="2:116" ht="12" customHeight="1" thickBot="1">
      <c r="B77" s="214"/>
      <c r="C77" s="215"/>
      <c r="D77" s="219"/>
      <c r="E77" s="220"/>
      <c r="F77" s="220"/>
      <c r="G77" s="220"/>
      <c r="H77" s="220"/>
      <c r="I77" s="220"/>
      <c r="J77" s="220"/>
      <c r="K77" s="220"/>
      <c r="L77" s="220"/>
      <c r="M77" s="220"/>
      <c r="N77" s="221"/>
      <c r="O77" s="205" t="s">
        <v>34</v>
      </c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17"/>
      <c r="AF77" s="203" t="s">
        <v>35</v>
      </c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4"/>
      <c r="AW77" s="230"/>
      <c r="AX77" s="224"/>
      <c r="AY77" s="224"/>
      <c r="AZ77" s="224"/>
      <c r="BA77" s="226"/>
      <c r="BB77" s="215"/>
      <c r="BC77" s="228"/>
      <c r="BD77" s="7"/>
      <c r="BE77" s="40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7"/>
    </row>
    <row r="78" spans="56:116" ht="3.75" customHeight="1" thickBot="1">
      <c r="BD78" s="7"/>
      <c r="BE78" s="4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7"/>
    </row>
    <row r="79" spans="2:116" ht="19.5" customHeight="1" thickBot="1">
      <c r="B79" s="198" t="s">
        <v>17</v>
      </c>
      <c r="C79" s="199"/>
      <c r="D79" s="200" t="s">
        <v>20</v>
      </c>
      <c r="E79" s="201"/>
      <c r="F79" s="201"/>
      <c r="G79" s="201"/>
      <c r="H79" s="201"/>
      <c r="I79" s="201"/>
      <c r="J79" s="201"/>
      <c r="K79" s="201"/>
      <c r="L79" s="201"/>
      <c r="M79" s="201"/>
      <c r="N79" s="202"/>
      <c r="O79" s="200" t="s">
        <v>43</v>
      </c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2"/>
      <c r="AW79" s="200" t="s">
        <v>24</v>
      </c>
      <c r="AX79" s="201"/>
      <c r="AY79" s="201"/>
      <c r="AZ79" s="201"/>
      <c r="BA79" s="202"/>
      <c r="BB79" s="200"/>
      <c r="BC79" s="211"/>
      <c r="BD79" s="7"/>
      <c r="BE79" s="4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7"/>
    </row>
    <row r="80" spans="2:116" ht="18" customHeight="1">
      <c r="B80" s="212">
        <v>32</v>
      </c>
      <c r="C80" s="213"/>
      <c r="D80" s="216">
        <f>$D$76+$U$73*$X$73+$AL$73</f>
        <v>0.5513888888888883</v>
      </c>
      <c r="E80" s="217"/>
      <c r="F80" s="217"/>
      <c r="G80" s="217"/>
      <c r="H80" s="217"/>
      <c r="I80" s="217"/>
      <c r="J80" s="217"/>
      <c r="K80" s="217"/>
      <c r="L80" s="217"/>
      <c r="M80" s="217"/>
      <c r="N80" s="218"/>
      <c r="O80" s="222" t="str">
        <f>IF(ISBLANK($AZ$55),"",$AG$64)</f>
        <v>SG Remchingen</v>
      </c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16" t="s">
        <v>23</v>
      </c>
      <c r="AF80" s="206" t="str">
        <f>IF(ISBLANK($AZ$54),"",$D$65)</f>
        <v>FC Neureut</v>
      </c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7"/>
      <c r="AW80" s="229">
        <v>1</v>
      </c>
      <c r="AX80" s="223"/>
      <c r="AY80" s="223" t="s">
        <v>22</v>
      </c>
      <c r="AZ80" s="223">
        <v>2</v>
      </c>
      <c r="BA80" s="225"/>
      <c r="BB80" s="213"/>
      <c r="BC80" s="227"/>
      <c r="BD80" s="7"/>
      <c r="BE80" s="4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7"/>
    </row>
    <row r="81" spans="2:116" ht="12" customHeight="1" thickBot="1">
      <c r="B81" s="214"/>
      <c r="C81" s="215"/>
      <c r="D81" s="219"/>
      <c r="E81" s="220"/>
      <c r="F81" s="220"/>
      <c r="G81" s="220"/>
      <c r="H81" s="220"/>
      <c r="I81" s="220"/>
      <c r="J81" s="220"/>
      <c r="K81" s="220"/>
      <c r="L81" s="220"/>
      <c r="M81" s="220"/>
      <c r="N81" s="221"/>
      <c r="O81" s="205" t="s">
        <v>36</v>
      </c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17"/>
      <c r="AF81" s="203" t="s">
        <v>33</v>
      </c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4"/>
      <c r="AW81" s="230"/>
      <c r="AX81" s="224"/>
      <c r="AY81" s="224"/>
      <c r="AZ81" s="224"/>
      <c r="BA81" s="226"/>
      <c r="BB81" s="215"/>
      <c r="BC81" s="228"/>
      <c r="BD81" s="7"/>
      <c r="BE81" s="4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7"/>
    </row>
    <row r="82" spans="56:116" ht="3.75" customHeight="1">
      <c r="BD82" s="7"/>
      <c r="BE82" s="40"/>
      <c r="BZ82" s="40"/>
      <c r="CA82" s="40"/>
      <c r="CB82" s="40"/>
      <c r="CC82" s="64"/>
      <c r="CD82" s="64"/>
      <c r="CE82" s="64"/>
      <c r="CF82" s="64"/>
      <c r="CG82" s="64"/>
      <c r="CH82" s="64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7"/>
    </row>
    <row r="83" spans="56:116" ht="3.75" customHeight="1" thickBot="1">
      <c r="BD83" s="7"/>
      <c r="BE83" s="4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7"/>
    </row>
    <row r="84" spans="2:116" ht="19.5" customHeight="1" thickBot="1">
      <c r="B84" s="231" t="s">
        <v>17</v>
      </c>
      <c r="C84" s="232"/>
      <c r="D84" s="208" t="s">
        <v>20</v>
      </c>
      <c r="E84" s="209"/>
      <c r="F84" s="209"/>
      <c r="G84" s="209"/>
      <c r="H84" s="209"/>
      <c r="I84" s="209"/>
      <c r="J84" s="209"/>
      <c r="K84" s="209"/>
      <c r="L84" s="209"/>
      <c r="M84" s="209"/>
      <c r="N84" s="210"/>
      <c r="O84" s="208" t="s">
        <v>37</v>
      </c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 t="s">
        <v>24</v>
      </c>
      <c r="AX84" s="209"/>
      <c r="AY84" s="209"/>
      <c r="AZ84" s="209"/>
      <c r="BA84" s="210"/>
      <c r="BB84" s="208"/>
      <c r="BC84" s="233"/>
      <c r="BD84" s="7"/>
      <c r="BE84" s="4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7"/>
    </row>
    <row r="85" spans="2:116" ht="18" customHeight="1">
      <c r="B85" s="212">
        <v>33</v>
      </c>
      <c r="C85" s="213"/>
      <c r="D85" s="216">
        <f>$D$80+$U$73*$X$73+$AL$73</f>
        <v>0.5569444444444438</v>
      </c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222" t="str">
        <f>IF(ISBLANK($AZ$76)," ",IF($AW$76&lt;$AZ$76,$O$76,IF($AZ$76&lt;$AW$76,$AF$76)))</f>
        <v>ASV Hagsfeld</v>
      </c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16" t="s">
        <v>23</v>
      </c>
      <c r="AF85" s="206" t="str">
        <f>IF(ISBLANK($AZ$80)," ",IF($AW$80&lt;$AZ$80,$O$80,IF($AZ$80&lt;$AW$80,$AF$80)))</f>
        <v>SG Remchingen</v>
      </c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7"/>
      <c r="AW85" s="229">
        <v>3</v>
      </c>
      <c r="AX85" s="223"/>
      <c r="AY85" s="223" t="s">
        <v>22</v>
      </c>
      <c r="AZ85" s="223">
        <v>0</v>
      </c>
      <c r="BA85" s="225"/>
      <c r="BB85" s="213"/>
      <c r="BC85" s="227"/>
      <c r="BD85" s="7"/>
      <c r="BE85" s="40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7"/>
    </row>
    <row r="86" spans="2:116" ht="12" customHeight="1" thickBot="1">
      <c r="B86" s="214"/>
      <c r="C86" s="215"/>
      <c r="D86" s="219"/>
      <c r="E86" s="220"/>
      <c r="F86" s="220"/>
      <c r="G86" s="220"/>
      <c r="H86" s="220"/>
      <c r="I86" s="220"/>
      <c r="J86" s="220"/>
      <c r="K86" s="220"/>
      <c r="L86" s="220"/>
      <c r="M86" s="220"/>
      <c r="N86" s="221"/>
      <c r="O86" s="205" t="s">
        <v>44</v>
      </c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17"/>
      <c r="AF86" s="203" t="s">
        <v>45</v>
      </c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4"/>
      <c r="AW86" s="230"/>
      <c r="AX86" s="224"/>
      <c r="AY86" s="224"/>
      <c r="AZ86" s="224"/>
      <c r="BA86" s="226"/>
      <c r="BB86" s="215"/>
      <c r="BC86" s="228"/>
      <c r="BD86" s="7"/>
      <c r="BE86" s="4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7"/>
    </row>
    <row r="87" spans="56:116" ht="3.75" customHeight="1" thickBot="1">
      <c r="BD87" s="7"/>
      <c r="BE87" s="4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7"/>
    </row>
    <row r="88" spans="2:116" ht="19.5" customHeight="1" thickBot="1">
      <c r="B88" s="231" t="s">
        <v>17</v>
      </c>
      <c r="C88" s="232"/>
      <c r="D88" s="208" t="s">
        <v>20</v>
      </c>
      <c r="E88" s="209"/>
      <c r="F88" s="209"/>
      <c r="G88" s="209"/>
      <c r="H88" s="209"/>
      <c r="I88" s="209"/>
      <c r="J88" s="209"/>
      <c r="K88" s="209"/>
      <c r="L88" s="209"/>
      <c r="M88" s="209"/>
      <c r="N88" s="210"/>
      <c r="O88" s="208" t="s">
        <v>38</v>
      </c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10"/>
      <c r="AW88" s="208" t="s">
        <v>24</v>
      </c>
      <c r="AX88" s="209"/>
      <c r="AY88" s="209"/>
      <c r="AZ88" s="209"/>
      <c r="BA88" s="210"/>
      <c r="BB88" s="208"/>
      <c r="BC88" s="233"/>
      <c r="BD88" s="7"/>
      <c r="BE88" s="4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7"/>
    </row>
    <row r="89" spans="2:116" ht="18" customHeight="1">
      <c r="B89" s="212">
        <v>34</v>
      </c>
      <c r="C89" s="213"/>
      <c r="D89" s="216">
        <f>$D$85+$U$73*$X$73+$AL$73</f>
        <v>0.5624999999999993</v>
      </c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222" t="str">
        <f>IF(ISBLANK($AZ$76)," ",IF($AW$76&gt;$AZ$76,$O$76,IF($AZ$76&gt;$AW$76,$AF$76)))</f>
        <v>Spvgg Durlach-Aue</v>
      </c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16" t="s">
        <v>23</v>
      </c>
      <c r="AF89" s="206" t="str">
        <f>IF(ISBLANK($AZ$80)," ",IF($AW$80&gt;$AZ$80,$O$80,IF($AZ$80&gt;$AW$80,$AF$80)))</f>
        <v>FC Neureut</v>
      </c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7"/>
      <c r="AW89" s="229">
        <v>3</v>
      </c>
      <c r="AX89" s="223"/>
      <c r="AY89" s="223" t="s">
        <v>22</v>
      </c>
      <c r="AZ89" s="223">
        <v>2</v>
      </c>
      <c r="BA89" s="225"/>
      <c r="BB89" s="213"/>
      <c r="BC89" s="227"/>
      <c r="BD89" s="7"/>
      <c r="BE89" s="4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7"/>
    </row>
    <row r="90" spans="2:116" ht="12" customHeight="1" thickBot="1">
      <c r="B90" s="214"/>
      <c r="C90" s="215"/>
      <c r="D90" s="219"/>
      <c r="E90" s="220"/>
      <c r="F90" s="220"/>
      <c r="G90" s="220"/>
      <c r="H90" s="220"/>
      <c r="I90" s="220"/>
      <c r="J90" s="220"/>
      <c r="K90" s="220"/>
      <c r="L90" s="220"/>
      <c r="M90" s="220"/>
      <c r="N90" s="221"/>
      <c r="O90" s="205" t="s">
        <v>46</v>
      </c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17"/>
      <c r="AF90" s="203" t="s">
        <v>47</v>
      </c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4"/>
      <c r="AW90" s="230"/>
      <c r="AX90" s="224"/>
      <c r="AY90" s="224"/>
      <c r="AZ90" s="224"/>
      <c r="BA90" s="226"/>
      <c r="BB90" s="215"/>
      <c r="BC90" s="228"/>
      <c r="BD90" s="7"/>
      <c r="BE90" s="4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7"/>
    </row>
    <row r="92" spans="2:73" ht="12.75">
      <c r="B92" s="1" t="s">
        <v>48</v>
      </c>
      <c r="BE92" s="25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</row>
    <row r="93" ht="13.5" thickBot="1"/>
    <row r="94" spans="9:48" ht="25.5" customHeight="1">
      <c r="I94" s="190" t="s">
        <v>10</v>
      </c>
      <c r="J94" s="191"/>
      <c r="K94" s="191"/>
      <c r="L94" s="18"/>
      <c r="M94" s="196" t="str">
        <f>IF(ISBLANK($AZ$89)," ",IF($AW$89&gt;$AZ$89,$O$89,IF($AZ$89&gt;$AW$89,$AF$89)))</f>
        <v>Spvgg Durlach-Aue</v>
      </c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7"/>
    </row>
    <row r="95" spans="9:48" ht="25.5" customHeight="1">
      <c r="I95" s="192" t="s">
        <v>11</v>
      </c>
      <c r="J95" s="193"/>
      <c r="K95" s="193"/>
      <c r="L95" s="19"/>
      <c r="M95" s="188" t="str">
        <f>IF(ISBLANK($AZ$89)," ",IF($AW$89&lt;$AZ$89,$O$89,IF($AZ$89&lt;$AW$89,$AF$89)))</f>
        <v>FC Neureut</v>
      </c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9"/>
    </row>
    <row r="96" spans="9:48" ht="25.5" customHeight="1">
      <c r="I96" s="192" t="s">
        <v>12</v>
      </c>
      <c r="J96" s="193"/>
      <c r="K96" s="193"/>
      <c r="L96" s="19"/>
      <c r="M96" s="188" t="str">
        <f>IF(ISBLANK($AZ$85)," ",IF($AW$85&gt;$AZ$85,$O$85,IF($AZ$85&gt;$AW$85,$AF$85)))</f>
        <v>ASV Hagsfeld</v>
      </c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9"/>
    </row>
    <row r="97" spans="9:48" ht="25.5" customHeight="1" thickBot="1">
      <c r="I97" s="186" t="s">
        <v>13</v>
      </c>
      <c r="J97" s="187"/>
      <c r="K97" s="187"/>
      <c r="L97" s="20"/>
      <c r="M97" s="194" t="str">
        <f>IF(ISBLANK($AZ$85)," ",IF($AW$85&lt;$AZ$85,$O$85,IF($AZ$85&lt;$AW$85,$AF$85)))</f>
        <v>SG Remchingen</v>
      </c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5"/>
    </row>
    <row r="101" ht="12.75">
      <c r="F101" t="s">
        <v>49</v>
      </c>
    </row>
  </sheetData>
  <sheetProtection/>
  <mergeCells count="467">
    <mergeCell ref="AZ89:BA90"/>
    <mergeCell ref="BB89:BC90"/>
    <mergeCell ref="O90:AD90"/>
    <mergeCell ref="B89:C90"/>
    <mergeCell ref="D89:N90"/>
    <mergeCell ref="O89:AD89"/>
    <mergeCell ref="AF89:AV89"/>
    <mergeCell ref="AW89:AX90"/>
    <mergeCell ref="AY89:AY90"/>
    <mergeCell ref="AZ85:BA86"/>
    <mergeCell ref="BB85:BC86"/>
    <mergeCell ref="B88:C88"/>
    <mergeCell ref="D88:N88"/>
    <mergeCell ref="O88:AV88"/>
    <mergeCell ref="AW88:BA88"/>
    <mergeCell ref="BB88:BC88"/>
    <mergeCell ref="B85:C86"/>
    <mergeCell ref="D85:N86"/>
    <mergeCell ref="O85:AD85"/>
    <mergeCell ref="AZ80:BA81"/>
    <mergeCell ref="BB80:BC81"/>
    <mergeCell ref="AW84:BA84"/>
    <mergeCell ref="BB84:BC84"/>
    <mergeCell ref="AW85:AX86"/>
    <mergeCell ref="AY85:AY86"/>
    <mergeCell ref="B80:C81"/>
    <mergeCell ref="D80:N81"/>
    <mergeCell ref="O80:AD80"/>
    <mergeCell ref="AF80:AV80"/>
    <mergeCell ref="AW80:AX81"/>
    <mergeCell ref="AY80:AY81"/>
    <mergeCell ref="B84:C84"/>
    <mergeCell ref="O84:AV84"/>
    <mergeCell ref="AY76:AY77"/>
    <mergeCell ref="AZ76:BA77"/>
    <mergeCell ref="BB76:BC77"/>
    <mergeCell ref="O77:AD77"/>
    <mergeCell ref="AF76:AV76"/>
    <mergeCell ref="AW76:AX77"/>
    <mergeCell ref="AF77:AV77"/>
    <mergeCell ref="AW79:BA79"/>
    <mergeCell ref="BB79:BC79"/>
    <mergeCell ref="B75:C75"/>
    <mergeCell ref="D75:N75"/>
    <mergeCell ref="O75:AV75"/>
    <mergeCell ref="AW75:BA75"/>
    <mergeCell ref="BB75:BC75"/>
    <mergeCell ref="B76:C77"/>
    <mergeCell ref="D76:N77"/>
    <mergeCell ref="O76:AD76"/>
    <mergeCell ref="D20:Z20"/>
    <mergeCell ref="D21:Z21"/>
    <mergeCell ref="O79:AV79"/>
    <mergeCell ref="AF90:AV90"/>
    <mergeCell ref="O86:AD86"/>
    <mergeCell ref="AF86:AV86"/>
    <mergeCell ref="O81:AD81"/>
    <mergeCell ref="AF81:AV81"/>
    <mergeCell ref="AF85:AV85"/>
    <mergeCell ref="D84:N84"/>
    <mergeCell ref="B79:C79"/>
    <mergeCell ref="D79:N79"/>
    <mergeCell ref="AV69:AW69"/>
    <mergeCell ref="AG67:AR67"/>
    <mergeCell ref="AS67:AU67"/>
    <mergeCell ref="AV67:AW67"/>
    <mergeCell ref="AG69:AR69"/>
    <mergeCell ref="H73:L73"/>
    <mergeCell ref="P67:R67"/>
    <mergeCell ref="S67:T67"/>
    <mergeCell ref="I97:K97"/>
    <mergeCell ref="M95:AV95"/>
    <mergeCell ref="I94:K94"/>
    <mergeCell ref="I95:K95"/>
    <mergeCell ref="I96:K96"/>
    <mergeCell ref="M97:AV97"/>
    <mergeCell ref="M96:AV96"/>
    <mergeCell ref="M94:AV94"/>
    <mergeCell ref="AS65:AU65"/>
    <mergeCell ref="AV65:AW65"/>
    <mergeCell ref="AS66:AU66"/>
    <mergeCell ref="AV66:AW66"/>
    <mergeCell ref="AS64:AU64"/>
    <mergeCell ref="AV64:AW64"/>
    <mergeCell ref="AY64:AZ64"/>
    <mergeCell ref="BA64:BC64"/>
    <mergeCell ref="AW27:AX27"/>
    <mergeCell ref="AZ27:BA27"/>
    <mergeCell ref="BB27:BC27"/>
    <mergeCell ref="AE63:AR63"/>
    <mergeCell ref="AS63:AU63"/>
    <mergeCell ref="AV63:AZ63"/>
    <mergeCell ref="BA63:BC63"/>
    <mergeCell ref="AW28:AX28"/>
    <mergeCell ref="AZ28:BA28"/>
    <mergeCell ref="AF29:AV29"/>
    <mergeCell ref="BB26:BC26"/>
    <mergeCell ref="AW26:AX26"/>
    <mergeCell ref="AZ26:BA26"/>
    <mergeCell ref="AG21:BC21"/>
    <mergeCell ref="M6:T6"/>
    <mergeCell ref="Y6:AF6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21:AF21"/>
    <mergeCell ref="AE17:AF17"/>
    <mergeCell ref="AE18:AF18"/>
    <mergeCell ref="AG20:BC20"/>
    <mergeCell ref="AG17:BC17"/>
    <mergeCell ref="AG18:BC18"/>
    <mergeCell ref="AG19:BC19"/>
    <mergeCell ref="AE16:AF16"/>
    <mergeCell ref="B17:C17"/>
    <mergeCell ref="B18:C18"/>
    <mergeCell ref="B19:C19"/>
    <mergeCell ref="AE19:AF19"/>
    <mergeCell ref="D18:Z18"/>
    <mergeCell ref="D19:Z19"/>
    <mergeCell ref="AG16:BC16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O25:AV25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J28:N28"/>
    <mergeCell ref="BB28:BC28"/>
    <mergeCell ref="D28:F28"/>
    <mergeCell ref="G28:I28"/>
    <mergeCell ref="O28:AD28"/>
    <mergeCell ref="AF28:AV28"/>
    <mergeCell ref="AW29:AX29"/>
    <mergeCell ref="AZ29:BA29"/>
    <mergeCell ref="BB29:BC29"/>
    <mergeCell ref="D29:F29"/>
    <mergeCell ref="G29:I29"/>
    <mergeCell ref="J29:N29"/>
    <mergeCell ref="O29:AD29"/>
    <mergeCell ref="J30:N30"/>
    <mergeCell ref="O30:AD30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D31:F31"/>
    <mergeCell ref="G31:I31"/>
    <mergeCell ref="J31:N31"/>
    <mergeCell ref="O31:AD31"/>
    <mergeCell ref="D33:F33"/>
    <mergeCell ref="G33:I33"/>
    <mergeCell ref="J33:N33"/>
    <mergeCell ref="O33:AD33"/>
    <mergeCell ref="J34:N34"/>
    <mergeCell ref="O34:AD34"/>
    <mergeCell ref="AF34:AV34"/>
    <mergeCell ref="AW34:AX34"/>
    <mergeCell ref="AZ33:BA33"/>
    <mergeCell ref="BB33:BC33"/>
    <mergeCell ref="J32:N32"/>
    <mergeCell ref="O32:AD32"/>
    <mergeCell ref="AF33:AV33"/>
    <mergeCell ref="AW33:AX33"/>
    <mergeCell ref="AF32:AV32"/>
    <mergeCell ref="AW32:AX32"/>
    <mergeCell ref="AZ32:BA32"/>
    <mergeCell ref="BB32:BC32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Z43:BA43"/>
    <mergeCell ref="BB43:BC43"/>
    <mergeCell ref="D43:F43"/>
    <mergeCell ref="G43:I43"/>
    <mergeCell ref="J43:N43"/>
    <mergeCell ref="O43:AD43"/>
    <mergeCell ref="AF43:AV43"/>
    <mergeCell ref="AW43:AX43"/>
    <mergeCell ref="D44:F44"/>
    <mergeCell ref="G44:I44"/>
    <mergeCell ref="J44:N44"/>
    <mergeCell ref="O44:AD44"/>
    <mergeCell ref="J45:N45"/>
    <mergeCell ref="O45:AD45"/>
    <mergeCell ref="AF44:AV44"/>
    <mergeCell ref="AW44:AX44"/>
    <mergeCell ref="AZ44:BA44"/>
    <mergeCell ref="BB44:BC44"/>
    <mergeCell ref="AE64:AF64"/>
    <mergeCell ref="AG64:AR64"/>
    <mergeCell ref="BB47:BC47"/>
    <mergeCell ref="AF48:AV48"/>
    <mergeCell ref="AW48:AX48"/>
    <mergeCell ref="AZ48:BA48"/>
    <mergeCell ref="BB48:BC48"/>
    <mergeCell ref="BB49:BC49"/>
    <mergeCell ref="B64:C64"/>
    <mergeCell ref="V64:W64"/>
    <mergeCell ref="P65:R65"/>
    <mergeCell ref="D64:O64"/>
    <mergeCell ref="P64:R64"/>
    <mergeCell ref="S64:T64"/>
    <mergeCell ref="B63:O63"/>
    <mergeCell ref="P63:R63"/>
    <mergeCell ref="S63:W63"/>
    <mergeCell ref="X63:Z63"/>
    <mergeCell ref="V67:W67"/>
    <mergeCell ref="U73:V73"/>
    <mergeCell ref="D68:O68"/>
    <mergeCell ref="P68:R68"/>
    <mergeCell ref="S68:T68"/>
    <mergeCell ref="V69:W69"/>
    <mergeCell ref="BA68:BC68"/>
    <mergeCell ref="AY67:AZ67"/>
    <mergeCell ref="BA67:BC67"/>
    <mergeCell ref="AE66:AF66"/>
    <mergeCell ref="AG66:AR66"/>
    <mergeCell ref="AE67:AF67"/>
    <mergeCell ref="BA66:BC66"/>
    <mergeCell ref="AE65:AF65"/>
    <mergeCell ref="B66:C66"/>
    <mergeCell ref="D66:O66"/>
    <mergeCell ref="P66:R66"/>
    <mergeCell ref="S66:T66"/>
    <mergeCell ref="S65:T65"/>
    <mergeCell ref="V65:W65"/>
    <mergeCell ref="X65:Z65"/>
    <mergeCell ref="B68:C68"/>
    <mergeCell ref="AE20:AF20"/>
    <mergeCell ref="AY68:AZ68"/>
    <mergeCell ref="AV68:AW68"/>
    <mergeCell ref="AS68:AU68"/>
    <mergeCell ref="AE68:AF68"/>
    <mergeCell ref="AG68:AR68"/>
    <mergeCell ref="X64:Z64"/>
    <mergeCell ref="B65:C65"/>
    <mergeCell ref="D65:O65"/>
    <mergeCell ref="D45:F45"/>
    <mergeCell ref="G45:I45"/>
    <mergeCell ref="X68:Z68"/>
    <mergeCell ref="V66:W66"/>
    <mergeCell ref="X66:Z66"/>
    <mergeCell ref="V68:W68"/>
    <mergeCell ref="D47:F47"/>
    <mergeCell ref="G47:I47"/>
    <mergeCell ref="J47:N47"/>
    <mergeCell ref="O48:AD48"/>
    <mergeCell ref="B20:C20"/>
    <mergeCell ref="B67:C67"/>
    <mergeCell ref="D67:O67"/>
    <mergeCell ref="X67:Z67"/>
    <mergeCell ref="B58:BC58"/>
    <mergeCell ref="BB46:BC46"/>
    <mergeCell ref="AF47:AV47"/>
    <mergeCell ref="AW47:AX47"/>
    <mergeCell ref="AZ47:BA47"/>
    <mergeCell ref="B47:C47"/>
    <mergeCell ref="A2:AP2"/>
    <mergeCell ref="A3:AP3"/>
    <mergeCell ref="A4:AP4"/>
    <mergeCell ref="B57:BC57"/>
    <mergeCell ref="AF45:AV45"/>
    <mergeCell ref="AW45:AX45"/>
    <mergeCell ref="AZ45:BA45"/>
    <mergeCell ref="BB45:BC45"/>
    <mergeCell ref="AW46:AX46"/>
    <mergeCell ref="AZ46:BA46"/>
    <mergeCell ref="B69:C69"/>
    <mergeCell ref="D69:O69"/>
    <mergeCell ref="P69:R69"/>
    <mergeCell ref="S69:T69"/>
    <mergeCell ref="X69:Z69"/>
    <mergeCell ref="AE69:AF69"/>
    <mergeCell ref="B46:C46"/>
    <mergeCell ref="D46:F46"/>
    <mergeCell ref="G46:I46"/>
    <mergeCell ref="J46:N46"/>
    <mergeCell ref="O46:AD46"/>
    <mergeCell ref="AF46:AV46"/>
    <mergeCell ref="O47:AD47"/>
    <mergeCell ref="B48:C48"/>
    <mergeCell ref="D48:F48"/>
    <mergeCell ref="G48:I48"/>
    <mergeCell ref="J48:N48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50:C50"/>
    <mergeCell ref="D50:F50"/>
    <mergeCell ref="G50:I50"/>
    <mergeCell ref="J50:N50"/>
    <mergeCell ref="BB50:BC50"/>
    <mergeCell ref="O51:AD51"/>
    <mergeCell ref="AF51:AV51"/>
    <mergeCell ref="AW51:AX51"/>
    <mergeCell ref="AZ51:BA51"/>
    <mergeCell ref="BB51:BC51"/>
    <mergeCell ref="O50:AD50"/>
    <mergeCell ref="AF50:AV50"/>
    <mergeCell ref="AW50:AX50"/>
    <mergeCell ref="AZ50:BA50"/>
    <mergeCell ref="B51:C51"/>
    <mergeCell ref="D51:F51"/>
    <mergeCell ref="G51:I51"/>
    <mergeCell ref="J51:N51"/>
    <mergeCell ref="B52:C52"/>
    <mergeCell ref="D52:F52"/>
    <mergeCell ref="G52:I52"/>
    <mergeCell ref="J52:N52"/>
    <mergeCell ref="BB52:BC52"/>
    <mergeCell ref="O53:AD53"/>
    <mergeCell ref="AF53:AV53"/>
    <mergeCell ref="AW53:AX53"/>
    <mergeCell ref="AZ53:BA53"/>
    <mergeCell ref="BB53:BC53"/>
    <mergeCell ref="O52:AD52"/>
    <mergeCell ref="AF52:AV52"/>
    <mergeCell ref="AW52:AX52"/>
    <mergeCell ref="AZ52:BA52"/>
    <mergeCell ref="B53:C53"/>
    <mergeCell ref="D53:F53"/>
    <mergeCell ref="G53:I53"/>
    <mergeCell ref="J53:N53"/>
    <mergeCell ref="B54:C54"/>
    <mergeCell ref="D54:F54"/>
    <mergeCell ref="G54:I54"/>
    <mergeCell ref="J54:N54"/>
    <mergeCell ref="B55:C55"/>
    <mergeCell ref="D55:F55"/>
    <mergeCell ref="G55:I55"/>
    <mergeCell ref="J55:N55"/>
    <mergeCell ref="BB54:BC54"/>
    <mergeCell ref="AW55:AX55"/>
    <mergeCell ref="AZ55:BA55"/>
    <mergeCell ref="BB55:BC55"/>
    <mergeCell ref="AZ54:BA54"/>
    <mergeCell ref="O55:AD55"/>
    <mergeCell ref="O54:AD54"/>
    <mergeCell ref="AF54:AV54"/>
    <mergeCell ref="AW54:AX54"/>
    <mergeCell ref="AY69:AZ69"/>
    <mergeCell ref="BA69:BC69"/>
    <mergeCell ref="AF55:AV55"/>
    <mergeCell ref="X73:AB73"/>
    <mergeCell ref="AL73:AP73"/>
    <mergeCell ref="AS69:AU69"/>
    <mergeCell ref="AG65:AR65"/>
    <mergeCell ref="AY65:AZ65"/>
    <mergeCell ref="BA65:BC65"/>
    <mergeCell ref="AY66:AZ6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2002-12-27T11:29:26Z</cp:lastPrinted>
  <dcterms:created xsi:type="dcterms:W3CDTF">2002-02-21T07:48:38Z</dcterms:created>
  <dcterms:modified xsi:type="dcterms:W3CDTF">2010-01-09T12:53:37Z</dcterms:modified>
  <cp:category/>
  <cp:version/>
  <cp:contentType/>
  <cp:contentStatus/>
</cp:coreProperties>
</file>